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boltonpartners-my.sharepoint.com/personal/ameekins_boltonusa_com/Documents/Albemarle 2027 RFP/04_Vision/"/>
    </mc:Choice>
  </mc:AlternateContent>
  <xr:revisionPtr revIDLastSave="0" documentId="8_{4CA6BE70-3932-4048-85FD-D49D87496FA8}" xr6:coauthVersionLast="47" xr6:coauthVersionMax="47" xr10:uidLastSave="{00000000-0000-0000-0000-000000000000}"/>
  <bookViews>
    <workbookView xWindow="-108" yWindow="-108" windowWidth="23256" windowHeight="12456" firstSheet="2" activeTab="2" xr2:uid="{632E6034-4D1E-4C7E-9D85-9B625886E9FF}"/>
  </bookViews>
  <sheets>
    <sheet name="Rate History" sheetId="49" state="hidden" r:id="rId1"/>
    <sheet name="INPUT" sheetId="2" state="hidden" r:id="rId2"/>
    <sheet name="Instructions &amp; Info" sheetId="77" r:id="rId3"/>
    <sheet name="REPRICING FILE" sheetId="68" state="hidden" r:id="rId4"/>
    <sheet name="FF 1.0 VIS Q" sheetId="5" r:id="rId5"/>
    <sheet name="FF 2.0 VIS ASO FEE" sheetId="7" state="hidden" r:id="rId6"/>
    <sheet name="FF 3.0 VIS PEQ Rates" sheetId="44" state="hidden" r:id="rId7"/>
    <sheet name="FF 2.0 VIS FI Rates" sheetId="46" r:id="rId8"/>
    <sheet name="FF 5.0 VIS CPT Allowed" sheetId="40" state="hidden" r:id="rId9"/>
    <sheet name="FF 6.0 VIS CPT Covered" sheetId="72" state="hidden" r:id="rId10"/>
    <sheet name="FF 6.0 VIS CPT Retail" sheetId="8" state="hidden" r:id="rId11"/>
    <sheet name="FF 3.0 PG" sheetId="15" r:id="rId12"/>
  </sheets>
  <definedNames>
    <definedName name="_xlnm._FilterDatabase" localSheetId="1" hidden="1">INPUT!$C$35:$F$93</definedName>
    <definedName name="_xlnm.Print_Area" localSheetId="4">'FF 1.0 VIS Q'!$B$1:$F$32</definedName>
    <definedName name="_xlnm.Print_Area" localSheetId="5">'FF 2.0 VIS ASO FEE'!$A$1:$I$56</definedName>
    <definedName name="_xlnm.Print_Area" localSheetId="11">'FF 3.0 PG'!$A$1:$G$41</definedName>
    <definedName name="_xlnm.Print_Area" localSheetId="8">'FF 5.0 VIS CPT Allowed'!$A$1:$U$77</definedName>
    <definedName name="_xlnm.Print_Area" localSheetId="1">INPUT!$B$1</definedName>
    <definedName name="_xlnm.Print_Area" localSheetId="2">'Instructions &amp; Info'!$B$1:$D$48</definedName>
    <definedName name="_xlnm.Print_Area" localSheetId="3">'REPRICING FILE'!$A$1:$D$36</definedName>
    <definedName name="_xlnm.Print_Titles" localSheetId="4">'FF 1.0 VIS Q'!$9:$10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7" l="1"/>
  <c r="I107" i="2" l="1"/>
  <c r="H107" i="2"/>
  <c r="G107" i="2"/>
  <c r="F107" i="2"/>
  <c r="E107" i="2"/>
  <c r="D107" i="2"/>
  <c r="C107" i="2"/>
  <c r="F47" i="2" l="1"/>
  <c r="G47" i="2"/>
  <c r="F55" i="2"/>
  <c r="B4" i="46" s="1"/>
  <c r="G55" i="2"/>
  <c r="F57" i="2"/>
  <c r="G57" i="2"/>
  <c r="H28" i="7"/>
  <c r="D9" i="15" l="1"/>
  <c r="D8" i="72"/>
  <c r="D8" i="8"/>
  <c r="E9" i="40"/>
  <c r="C6" i="46"/>
  <c r="C6" i="44"/>
  <c r="C6" i="7"/>
  <c r="F8" i="5"/>
  <c r="D35" i="77"/>
  <c r="C13" i="77"/>
  <c r="C12" i="77"/>
  <c r="B3" i="77"/>
  <c r="B1" i="77"/>
  <c r="C8" i="77" s="1"/>
  <c r="F59" i="2"/>
  <c r="G33" i="5" l="1"/>
  <c r="F38" i="2"/>
  <c r="G38" i="2"/>
  <c r="E13" i="49" l="1"/>
  <c r="B35" i="72" l="1"/>
  <c r="B34" i="72"/>
  <c r="B33" i="72"/>
  <c r="B32" i="72"/>
  <c r="B31" i="72"/>
  <c r="B30" i="72"/>
  <c r="B29" i="72"/>
  <c r="B28" i="72"/>
  <c r="B27" i="72"/>
  <c r="B26" i="72"/>
  <c r="B25" i="72"/>
  <c r="B24" i="72"/>
  <c r="B23" i="72"/>
  <c r="B22" i="72"/>
  <c r="B21" i="72"/>
  <c r="B20" i="72"/>
  <c r="B19" i="72"/>
  <c r="B18" i="72"/>
  <c r="B3" i="72"/>
  <c r="B1" i="72"/>
  <c r="B18" i="8"/>
  <c r="B19" i="8"/>
  <c r="B20" i="8"/>
  <c r="B21" i="8"/>
  <c r="B22" i="8"/>
  <c r="B23" i="8"/>
  <c r="B24" i="8"/>
  <c r="B25" i="8"/>
  <c r="B26" i="8"/>
  <c r="B27" i="8"/>
  <c r="B28" i="8"/>
  <c r="B29" i="8"/>
  <c r="B30" i="8"/>
  <c r="B31" i="8"/>
  <c r="B32" i="8"/>
  <c r="B33" i="8"/>
  <c r="B34" i="8"/>
  <c r="B35" i="8"/>
  <c r="G20" i="46"/>
  <c r="F20" i="46"/>
  <c r="E20" i="46"/>
  <c r="D20" i="46"/>
  <c r="C20" i="46"/>
  <c r="G19" i="46"/>
  <c r="F19" i="46"/>
  <c r="E19" i="46"/>
  <c r="D19" i="46"/>
  <c r="C19" i="46"/>
  <c r="G11" i="46"/>
  <c r="F11" i="46"/>
  <c r="E11" i="46"/>
  <c r="D11" i="46"/>
  <c r="C11" i="46"/>
  <c r="G12" i="46"/>
  <c r="F12" i="46"/>
  <c r="E12" i="46"/>
  <c r="D12" i="46"/>
  <c r="C12" i="46"/>
  <c r="D141" i="2" l="1"/>
  <c r="D142" i="2"/>
  <c r="D143" i="2"/>
  <c r="D144" i="2"/>
  <c r="D145" i="2"/>
  <c r="E145" i="2" s="1"/>
  <c r="D140" i="2"/>
  <c r="E46" i="49"/>
  <c r="E37" i="49"/>
  <c r="E28" i="49"/>
  <c r="E19" i="49"/>
  <c r="B17" i="72" l="1"/>
  <c r="B17" i="8"/>
  <c r="T13" i="40"/>
  <c r="E10" i="49"/>
  <c r="B3" i="68" l="1"/>
  <c r="B1" i="68"/>
  <c r="B9" i="49"/>
  <c r="B8" i="49" l="1"/>
  <c r="C52" i="49"/>
  <c r="C51" i="49"/>
  <c r="C50" i="49"/>
  <c r="C49" i="49"/>
  <c r="C48" i="49"/>
  <c r="C47" i="49"/>
  <c r="C43" i="49"/>
  <c r="C42" i="49"/>
  <c r="C41" i="49"/>
  <c r="C40" i="49"/>
  <c r="C39" i="49"/>
  <c r="C38" i="49"/>
  <c r="C34" i="49"/>
  <c r="C33" i="49"/>
  <c r="C32" i="49"/>
  <c r="C31" i="49"/>
  <c r="C30" i="49"/>
  <c r="C29" i="49"/>
  <c r="C25" i="49"/>
  <c r="C24" i="49"/>
  <c r="C23" i="49"/>
  <c r="C22" i="49"/>
  <c r="C21" i="49"/>
  <c r="C20" i="49"/>
  <c r="G8" i="49"/>
  <c r="H8" i="49" s="1"/>
  <c r="I8" i="49" s="1"/>
  <c r="J8" i="49" s="1"/>
  <c r="F23" i="2"/>
  <c r="C19" i="77" l="1"/>
  <c r="G58" i="2"/>
  <c r="G53" i="2"/>
  <c r="G54" i="2"/>
  <c r="G59" i="2"/>
  <c r="G56" i="2"/>
  <c r="G52" i="2"/>
  <c r="G51" i="2"/>
  <c r="G50" i="2"/>
  <c r="G49" i="2"/>
  <c r="G48" i="2"/>
  <c r="G46" i="2"/>
  <c r="G45" i="2"/>
  <c r="G44" i="2"/>
  <c r="G43" i="2"/>
  <c r="G39" i="2"/>
  <c r="G40" i="2"/>
  <c r="G41" i="2"/>
  <c r="G42" i="2"/>
  <c r="G37" i="2"/>
  <c r="F56" i="2"/>
  <c r="B4" i="40" s="1"/>
  <c r="G35" i="44"/>
  <c r="F35" i="44"/>
  <c r="E35" i="44"/>
  <c r="D35" i="44"/>
  <c r="C35" i="44"/>
  <c r="B3" i="49" l="1"/>
  <c r="B1" i="49"/>
  <c r="B18" i="46" l="1"/>
  <c r="B10" i="46"/>
  <c r="B12" i="5"/>
  <c r="B13" i="5" s="1"/>
  <c r="B14" i="5" s="1"/>
  <c r="B15" i="5" s="1"/>
  <c r="B16" i="5" s="1"/>
  <c r="B17" i="5" s="1"/>
  <c r="B18" i="5" s="1"/>
  <c r="B19" i="5" s="1"/>
  <c r="B20" i="5" s="1"/>
  <c r="B21" i="5" s="1"/>
  <c r="B22" i="5" s="1"/>
  <c r="F44" i="2"/>
  <c r="B23" i="5" l="1"/>
  <c r="B24" i="5" s="1"/>
  <c r="B25" i="5" s="1"/>
  <c r="B3" i="46" l="1"/>
  <c r="B1" i="46"/>
  <c r="G28" i="44"/>
  <c r="F28" i="44"/>
  <c r="E28" i="44"/>
  <c r="D28" i="44"/>
  <c r="C28" i="44"/>
  <c r="G27" i="44"/>
  <c r="G32" i="44" s="1"/>
  <c r="F27" i="44"/>
  <c r="F32" i="44" s="1"/>
  <c r="E27" i="44"/>
  <c r="E32" i="44" s="1"/>
  <c r="D27" i="44"/>
  <c r="D32" i="44" s="1"/>
  <c r="C27" i="44"/>
  <c r="C32" i="44" s="1"/>
  <c r="B26" i="44"/>
  <c r="G19" i="44"/>
  <c r="F19" i="44"/>
  <c r="E19" i="44"/>
  <c r="D19" i="44"/>
  <c r="C19" i="44"/>
  <c r="G12" i="44"/>
  <c r="F12" i="44"/>
  <c r="E12" i="44"/>
  <c r="D12" i="44"/>
  <c r="C12" i="44"/>
  <c r="C20" i="44" s="1"/>
  <c r="G11" i="44"/>
  <c r="G16" i="44" s="1"/>
  <c r="F11" i="44"/>
  <c r="F16" i="44" s="1"/>
  <c r="E11" i="44"/>
  <c r="E16" i="44" s="1"/>
  <c r="D11" i="44"/>
  <c r="D16" i="44" s="1"/>
  <c r="C11" i="44"/>
  <c r="C16" i="44" s="1"/>
  <c r="B10" i="44"/>
  <c r="B3" i="44"/>
  <c r="B1" i="44"/>
  <c r="B3" i="40"/>
  <c r="B1" i="40"/>
  <c r="F50" i="2"/>
  <c r="F45" i="2"/>
  <c r="F46" i="2"/>
  <c r="F48" i="2"/>
  <c r="F39" i="2"/>
  <c r="F49" i="2"/>
  <c r="F40" i="2"/>
  <c r="F41" i="2"/>
  <c r="F42" i="2"/>
  <c r="F52" i="2"/>
  <c r="F54" i="2"/>
  <c r="F53" i="2"/>
  <c r="F58" i="2"/>
  <c r="B4" i="72" s="1"/>
  <c r="F37" i="2"/>
  <c r="C36" i="44" l="1"/>
  <c r="C30" i="44"/>
  <c r="B4" i="44"/>
  <c r="D223" i="2"/>
  <c r="D222" i="2"/>
  <c r="D221" i="2"/>
  <c r="D220" i="2"/>
  <c r="D219" i="2"/>
  <c r="D218" i="2"/>
  <c r="D217" i="2"/>
  <c r="D216" i="2"/>
  <c r="D215" i="2"/>
  <c r="D214" i="2"/>
  <c r="D213" i="2"/>
  <c r="D212" i="2"/>
  <c r="D211" i="2"/>
  <c r="D210" i="2"/>
  <c r="D209" i="2"/>
  <c r="D208" i="2"/>
  <c r="D207" i="2"/>
  <c r="D206" i="2"/>
  <c r="D205" i="2"/>
  <c r="D204" i="2"/>
  <c r="D203" i="2"/>
  <c r="E203" i="2" s="1"/>
  <c r="D202" i="2"/>
  <c r="E202" i="2" s="1"/>
  <c r="D201" i="2"/>
  <c r="E201" i="2" s="1"/>
  <c r="D200" i="2"/>
  <c r="E200" i="2" s="1"/>
  <c r="D199" i="2"/>
  <c r="E199" i="2" s="1"/>
  <c r="I106" i="2" l="1"/>
  <c r="I191" i="2" l="1"/>
  <c r="G191" i="2"/>
  <c r="E191" i="2"/>
  <c r="C191" i="2"/>
  <c r="I190" i="2"/>
  <c r="G190" i="2"/>
  <c r="E190" i="2"/>
  <c r="C190" i="2"/>
  <c r="I189" i="2"/>
  <c r="G189" i="2"/>
  <c r="E189" i="2"/>
  <c r="C189" i="2"/>
  <c r="I188" i="2"/>
  <c r="G188" i="2"/>
  <c r="E188" i="2"/>
  <c r="C188" i="2"/>
  <c r="I187" i="2"/>
  <c r="G187" i="2"/>
  <c r="E187" i="2"/>
  <c r="C187" i="2"/>
  <c r="I186" i="2"/>
  <c r="G186" i="2"/>
  <c r="E186" i="2"/>
  <c r="C186" i="2"/>
  <c r="D185" i="2"/>
  <c r="F185" i="2" s="1"/>
  <c r="H185" i="2" s="1"/>
  <c r="J185" i="2" s="1"/>
  <c r="J183" i="2"/>
  <c r="H183" i="2"/>
  <c r="F183" i="2"/>
  <c r="D183" i="2"/>
  <c r="B183" i="2"/>
  <c r="D175" i="2"/>
  <c r="F175" i="2" s="1"/>
  <c r="H175" i="2" s="1"/>
  <c r="J175" i="2" s="1"/>
  <c r="H106" i="2" l="1"/>
  <c r="G106" i="2"/>
  <c r="J124" i="2" l="1"/>
  <c r="H124" i="2"/>
  <c r="F124" i="2"/>
  <c r="D124" i="2"/>
  <c r="B124" i="2"/>
  <c r="F106" i="2"/>
  <c r="E106" i="2"/>
  <c r="D106" i="2"/>
  <c r="C106" i="2"/>
  <c r="E141" i="2"/>
  <c r="E142" i="2"/>
  <c r="E143" i="2"/>
  <c r="E144" i="2"/>
  <c r="E140" i="2"/>
  <c r="I132" i="2"/>
  <c r="I131" i="2"/>
  <c r="I130" i="2"/>
  <c r="I129" i="2"/>
  <c r="I128" i="2"/>
  <c r="I127" i="2"/>
  <c r="G132" i="2"/>
  <c r="G131" i="2"/>
  <c r="G130" i="2"/>
  <c r="G129" i="2"/>
  <c r="G128" i="2"/>
  <c r="G127" i="2"/>
  <c r="E132" i="2"/>
  <c r="E131" i="2"/>
  <c r="E130" i="2"/>
  <c r="E129" i="2"/>
  <c r="E128" i="2"/>
  <c r="E127" i="2"/>
  <c r="B37" i="7"/>
  <c r="B36" i="7"/>
  <c r="B35" i="7"/>
  <c r="B34" i="7"/>
  <c r="H8" i="7"/>
  <c r="C8" i="7"/>
  <c r="C128" i="2"/>
  <c r="C129" i="2"/>
  <c r="C130" i="2"/>
  <c r="C131" i="2"/>
  <c r="C132" i="2"/>
  <c r="E13" i="40" l="1"/>
  <c r="B12" i="72"/>
  <c r="B12" i="8"/>
  <c r="Q13" i="40"/>
  <c r="B16" i="72"/>
  <c r="B16" i="8"/>
  <c r="N13" i="40"/>
  <c r="B15" i="72"/>
  <c r="B15" i="8"/>
  <c r="K13" i="40"/>
  <c r="B14" i="72"/>
  <c r="B14" i="8"/>
  <c r="H13" i="40"/>
  <c r="B13" i="72"/>
  <c r="B13" i="8"/>
  <c r="C127" i="2"/>
  <c r="D126" i="2"/>
  <c r="F126" i="2" s="1"/>
  <c r="H126" i="2" s="1"/>
  <c r="J126" i="2" s="1"/>
  <c r="D116" i="2"/>
  <c r="F116" i="2" s="1"/>
  <c r="H116" i="2" s="1"/>
  <c r="J116" i="2" s="1"/>
  <c r="F40" i="15" l="1"/>
  <c r="B1" i="15"/>
  <c r="G17" i="5"/>
  <c r="G18" i="5"/>
  <c r="G19" i="5"/>
  <c r="G20" i="5"/>
  <c r="G22" i="5"/>
  <c r="G23" i="5"/>
  <c r="G24" i="5"/>
  <c r="G25" i="5"/>
  <c r="G26" i="5"/>
  <c r="G27" i="5"/>
  <c r="G28" i="5"/>
  <c r="G29" i="5"/>
  <c r="G30" i="5"/>
  <c r="G31" i="5"/>
  <c r="G32" i="5"/>
  <c r="B4" i="15"/>
  <c r="B4" i="5" l="1"/>
  <c r="B1" i="8" l="1"/>
  <c r="C28" i="7"/>
  <c r="B1" i="7"/>
  <c r="B1" i="5"/>
  <c r="G16" i="5"/>
  <c r="G15" i="5"/>
  <c r="G14" i="5"/>
  <c r="G13" i="5"/>
  <c r="G12" i="5"/>
  <c r="G11" i="5"/>
  <c r="B4" i="8" l="1"/>
  <c r="B4" i="7"/>
  <c r="D11" i="2"/>
  <c r="B2" i="77" l="1"/>
  <c r="B2" i="72"/>
  <c r="B2" i="68"/>
  <c r="B2" i="49"/>
  <c r="B2" i="46"/>
  <c r="B2" i="44"/>
  <c r="B2" i="40"/>
  <c r="B2" i="15"/>
  <c r="B3" i="15"/>
  <c r="B2" i="8"/>
  <c r="B2" i="7"/>
  <c r="B2" i="5"/>
  <c r="B3" i="8"/>
  <c r="B3" i="7"/>
  <c r="B3" i="5"/>
  <c r="C22" i="46" l="1"/>
  <c r="C14" i="46"/>
  <c r="C14" i="44"/>
</calcChain>
</file>

<file path=xl/sharedStrings.xml><?xml version="1.0" encoding="utf-8"?>
<sst xmlns="http://schemas.openxmlformats.org/spreadsheetml/2006/main" count="906" uniqueCount="478">
  <si>
    <t>Rate History - Monthly Rates</t>
  </si>
  <si>
    <t>Enrollment</t>
  </si>
  <si>
    <t>Base ASO Fee</t>
  </si>
  <si>
    <t>--</t>
  </si>
  <si>
    <t>Plan Name</t>
  </si>
  <si>
    <t>TOTAL</t>
  </si>
  <si>
    <t>Premiums</t>
  </si>
  <si>
    <t>Key:</t>
  </si>
  <si>
    <t>Internal Inputs (Bolton)</t>
  </si>
  <si>
    <t>Bidder Inputs</t>
  </si>
  <si>
    <t>Internal Instructions</t>
  </si>
  <si>
    <t>-Hide this worksheet before releasing to Market</t>
  </si>
  <si>
    <t>Group Name:</t>
  </si>
  <si>
    <t>Albemarle</t>
  </si>
  <si>
    <t>Group Abbreviation:</t>
  </si>
  <si>
    <t>&lt;Abbreviation&gt;</t>
  </si>
  <si>
    <t>Additional Group Name:</t>
  </si>
  <si>
    <t>&lt;Other Group Name&gt;</t>
  </si>
  <si>
    <t>-Password Protect Sheets esp. large responses to prevent too many large responses</t>
  </si>
  <si>
    <t>Sub-Groups:</t>
  </si>
  <si>
    <t>&lt;Sub-group 1&gt;</t>
  </si>
  <si>
    <t>&lt;Sub-group 2&gt;</t>
  </si>
  <si>
    <t>&lt;Sub-group 3&gt;</t>
  </si>
  <si>
    <t>&lt;Sub-group 4&gt;</t>
  </si>
  <si>
    <t>&lt;Sub-group 5&gt;</t>
  </si>
  <si>
    <t>TF</t>
  </si>
  <si>
    <t>Technical Proposal Form</t>
  </si>
  <si>
    <t>FF</t>
  </si>
  <si>
    <t>Financial Proposal Form</t>
  </si>
  <si>
    <t>Effective Date (MM/DD/YYY)</t>
  </si>
  <si>
    <t>Current YTD</t>
  </si>
  <si>
    <t>Prior Year 1</t>
  </si>
  <si>
    <t>Prior Year 2</t>
  </si>
  <si>
    <t>PF</t>
  </si>
  <si>
    <t>Price Proposal Form</t>
  </si>
  <si>
    <t>Plan Years:</t>
  </si>
  <si>
    <t>1.1.2025</t>
  </si>
  <si>
    <t>Final For Reference</t>
  </si>
  <si>
    <t>RFP#</t>
  </si>
  <si>
    <t>&lt;######&gt;</t>
  </si>
  <si>
    <t>Proposal Form Type:</t>
  </si>
  <si>
    <t>Technical Proposal</t>
  </si>
  <si>
    <t>Price Proposal</t>
  </si>
  <si>
    <t>Internal Checklist:</t>
  </si>
  <si>
    <t>Rate Guarantee:</t>
  </si>
  <si>
    <t>Is everything printer friendly</t>
  </si>
  <si>
    <t>Benefit Coverage / Services:</t>
  </si>
  <si>
    <t>Years</t>
  </si>
  <si>
    <t>Group Name Changed</t>
  </si>
  <si>
    <t>Benefit Name 1</t>
  </si>
  <si>
    <t>Vision</t>
  </si>
  <si>
    <t>Three</t>
  </si>
  <si>
    <t>Worksheet Forms coordinate with name of Worksheet Tab Name</t>
  </si>
  <si>
    <t>Benefit Name 2</t>
  </si>
  <si>
    <t>Worksheet Form coordinates with table of contents and specific questions referencing Worksheet Form</t>
  </si>
  <si>
    <t>Benefit Name 3</t>
  </si>
  <si>
    <t>Sheets are protected</t>
  </si>
  <si>
    <t>Benefit Name 4</t>
  </si>
  <si>
    <t>Benefit Name 5</t>
  </si>
  <si>
    <t>Roboto Font?</t>
  </si>
  <si>
    <t>Benefit Name 6</t>
  </si>
  <si>
    <t>Applicable Coverages</t>
  </si>
  <si>
    <t>Proposal Form</t>
  </si>
  <si>
    <t>#</t>
  </si>
  <si>
    <t>Name</t>
  </si>
  <si>
    <t>Final For Reference (Worksheet Name)</t>
  </si>
  <si>
    <t>Worksheet Tab</t>
  </si>
  <si>
    <t>~</t>
  </si>
  <si>
    <t>ALL</t>
  </si>
  <si>
    <t>Technical</t>
  </si>
  <si>
    <t>1.0</t>
  </si>
  <si>
    <t>General Questionnaire</t>
  </si>
  <si>
    <t>Client Specific Questionnaire</t>
  </si>
  <si>
    <t>Financial</t>
  </si>
  <si>
    <t>Performance Guarantees</t>
  </si>
  <si>
    <t>11.0</t>
  </si>
  <si>
    <t>Deviations</t>
  </si>
  <si>
    <t>12.0</t>
  </si>
  <si>
    <t>Key Differentiators</t>
  </si>
  <si>
    <t>13.0</t>
  </si>
  <si>
    <t>References</t>
  </si>
  <si>
    <t>VIS</t>
  </si>
  <si>
    <t>Vision Technical Questionnaire</t>
  </si>
  <si>
    <t>2.0</t>
  </si>
  <si>
    <t>Vision Geo Access</t>
  </si>
  <si>
    <t>3.0</t>
  </si>
  <si>
    <t>Vision Providers by County</t>
  </si>
  <si>
    <t>4.0</t>
  </si>
  <si>
    <t>Top Vision Providers</t>
  </si>
  <si>
    <t>5.0</t>
  </si>
  <si>
    <t>Proposed Vision Plan Design</t>
  </si>
  <si>
    <t>6.0</t>
  </si>
  <si>
    <t>Large Retail Chains - Vision</t>
  </si>
  <si>
    <t>Vision Price Questionnaire</t>
  </si>
  <si>
    <t>Administrative Services Only (ASO) Fees</t>
  </si>
  <si>
    <t>Vision Premium Equivalent Rates</t>
  </si>
  <si>
    <t>Vision Fully-Insured Premiums</t>
  </si>
  <si>
    <t>Top Vision CPT Pricing by Zip Codes</t>
  </si>
  <si>
    <t>Top CPT Pricing by Zip Codes (Retail)</t>
  </si>
  <si>
    <t>Top CPT Pricing by Zip Codes (Covered)</t>
  </si>
  <si>
    <r>
      <t xml:space="preserve">For </t>
    </r>
    <r>
      <rPr>
        <b/>
        <i/>
        <u/>
        <sz val="10"/>
        <color theme="1"/>
        <rFont val="Roboto"/>
      </rPr>
      <t>Geo Access</t>
    </r>
    <r>
      <rPr>
        <b/>
        <u/>
        <sz val="10"/>
        <color theme="1"/>
        <rFont val="Roboto"/>
      </rPr>
      <t xml:space="preserve"> Worksheet</t>
    </r>
  </si>
  <si>
    <t>Top Zip Codes by Member Population</t>
  </si>
  <si>
    <t>County</t>
  </si>
  <si>
    <t>City</t>
  </si>
  <si>
    <t>State</t>
  </si>
  <si>
    <t>3 digit zip codes</t>
  </si>
  <si>
    <t>Combined (City and State)</t>
  </si>
  <si>
    <t>Combined (County and State)</t>
  </si>
  <si>
    <t>Plan 1</t>
  </si>
  <si>
    <t>Plan 2</t>
  </si>
  <si>
    <t>Plan 3</t>
  </si>
  <si>
    <t>Plan 4</t>
  </si>
  <si>
    <t>Current Plan Names</t>
  </si>
  <si>
    <t>Plan C</t>
  </si>
  <si>
    <t>Plan D</t>
  </si>
  <si>
    <t>Funding Arrangement</t>
  </si>
  <si>
    <t>Self-Insured</t>
  </si>
  <si>
    <t>Fully-Insured</t>
  </si>
  <si>
    <t>For Dropdown</t>
  </si>
  <si>
    <t>Totals</t>
  </si>
  <si>
    <t>Coverage Tiers</t>
  </si>
  <si>
    <t>Subscriber Only</t>
  </si>
  <si>
    <t>&lt;Enter #&gt;</t>
  </si>
  <si>
    <t>Subscriber + Spouse</t>
  </si>
  <si>
    <t>Subscriber + Child</t>
  </si>
  <si>
    <t>Subscriber + Child(ren)</t>
  </si>
  <si>
    <t>Family</t>
  </si>
  <si>
    <t>Medicare</t>
  </si>
  <si>
    <t>CURRENT Rates</t>
  </si>
  <si>
    <t>For CPT Pricing Bidforms</t>
  </si>
  <si>
    <t>Top CPT costs by Zip Codes</t>
  </si>
  <si>
    <t>ZipCode</t>
  </si>
  <si>
    <t>3-Digit Zip</t>
  </si>
  <si>
    <t>Referenced Bidforms, currently set up to account up to 6 zip-codes. Will need to expand columns if adding more.</t>
  </si>
  <si>
    <t>This section and below currently not used</t>
  </si>
  <si>
    <t>Instructions</t>
  </si>
  <si>
    <t>Please Read:</t>
  </si>
  <si>
    <t>NOTICE:</t>
  </si>
  <si>
    <t>You must read these instructions in full and confirm you have read and understand them by entering your name and date in the appropriate fields at the bottom of this spreadsheet.</t>
  </si>
  <si>
    <r>
      <rPr>
        <u/>
        <sz val="11"/>
        <color theme="1"/>
        <rFont val="Roboto"/>
      </rPr>
      <t>Instructions</t>
    </r>
    <r>
      <rPr>
        <sz val="11"/>
        <color theme="1"/>
        <rFont val="Roboto"/>
      </rPr>
      <t>:</t>
    </r>
  </si>
  <si>
    <t xml:space="preserve">Please do not modify the tabs. Modifying the tabs or layout may eliminate your company from consideration. Please do not:
- Add or Delete Cells
- Renumber or Add Questions
- Delete Questions - If you cannot respond to a question please just note - 'No Response Available' or 'N/A'.
Responses to questions should be brief and concise. 'Yes' or 'No' responses are encouraged when appropriate within the dropdown menu. The maximum amount of characters for a response is 500.
</t>
  </si>
  <si>
    <t>Hold Harmless Agreement</t>
  </si>
  <si>
    <t>Vendor shall indemnify and hold harmless the Client, its respective directors, officers, employees (acting in the course of their employment, but not as claimants) and agents, against any and all liability or expense (including the cost of legal defense or settlement) which was caused by (vendor’s) negligent or intentional misconduct, breach of this Agreement, fraud, or its breach of fiduciary responsibility, related to or arising out of this Agreement or the Client’s role as employer or Plan sponsor.
The party seeking indemnification under (a) above must notify the indemnifying party promptly in writing of any actual or threatened action, suit or proceeding to which it claims such indemnity applies.  Failure to notify the indemnifying party shall be deemed a waiver of the right to seek indemnification.
The party seeking indemnification may assume responsibility for the direction of its own defense at any time, including the right to settle or compromise any claim against it without the consent of the indemnifying party, provided that in doing so it shall be deemed to have waived its right to indemnification except in cases where the indemnifying party has declined to defend against the claim.  
The indemnification obligations of (vendor) shall terminate upon the expiration of the Agreement except as to any matter concerning which a claim has been asserted by notice to the other party at the time of such expiration or within 365 days after effective date of Agreement termination.</t>
  </si>
  <si>
    <t>RFP Information</t>
  </si>
  <si>
    <t>RFP Coverages:</t>
  </si>
  <si>
    <t>Effective Date for all Lines:</t>
  </si>
  <si>
    <t>Current Carrier(s):</t>
  </si>
  <si>
    <t>Coverage</t>
  </si>
  <si>
    <t>Carrier Name</t>
  </si>
  <si>
    <t>Clinical Programs / Point Solutions</t>
  </si>
  <si>
    <t xml:space="preserve">HRIS / Benefits Administrator </t>
  </si>
  <si>
    <t>Proposed Fee Guarantee:</t>
  </si>
  <si>
    <t>Notes:</t>
  </si>
  <si>
    <t>Current Commissions:</t>
  </si>
  <si>
    <t>Requested Commissions:</t>
  </si>
  <si>
    <t xml:space="preserve">RFP Timeline: </t>
  </si>
  <si>
    <t>Activity</t>
  </si>
  <si>
    <t>Date</t>
  </si>
  <si>
    <t>RFP Released</t>
  </si>
  <si>
    <t>Deadline to submit questions</t>
  </si>
  <si>
    <t>Addendum with responses released to vendors</t>
  </si>
  <si>
    <t>RFPs due</t>
  </si>
  <si>
    <t>Bidder interviews conducted (Optional)</t>
  </si>
  <si>
    <t>Evaluate Financial RFP Responses, Score and Select Finalists (if applicable) or winning Vendor</t>
  </si>
  <si>
    <t>Request BAFO (if applicable)</t>
  </si>
  <si>
    <t>BAFO Due (if applicable)</t>
  </si>
  <si>
    <t>Evaluate BAFO, Finalize Analysis and Recommendations (if applicable)</t>
  </si>
  <si>
    <t>Select Vendor</t>
  </si>
  <si>
    <t>Implementation (including Open Enrollment)</t>
  </si>
  <si>
    <t>Effective Date</t>
  </si>
  <si>
    <t>Provided Data:</t>
  </si>
  <si>
    <t>Current plan documents: SBC/SPD as applicable - separate attachment</t>
  </si>
  <si>
    <t>Separate Attachment</t>
  </si>
  <si>
    <t>Census</t>
  </si>
  <si>
    <t>Enrollment data</t>
  </si>
  <si>
    <t>Claims data</t>
  </si>
  <si>
    <t>Disruption data</t>
  </si>
  <si>
    <t>Within this File</t>
  </si>
  <si>
    <r>
      <rPr>
        <u/>
        <sz val="11"/>
        <color theme="1"/>
        <rFont val="Roboto"/>
      </rPr>
      <t>Disclaimer &amp; Intent to Bid</t>
    </r>
    <r>
      <rPr>
        <sz val="11"/>
        <color theme="1"/>
        <rFont val="Roboto"/>
      </rPr>
      <t>:</t>
    </r>
  </si>
  <si>
    <t xml:space="preserve">By entering my name and date below I am confirming my firm's intent to bid, that I have read the above instructions in full regarding providing responses to the Questions in this workbook, and completion of the proposal forms.  I also confirm our firm understands the information provided in this Request for Proposal and all attachments is confidential and proprietary and will only be used to prepare a proposal response.  
</t>
  </si>
  <si>
    <t>Company:</t>
  </si>
  <si>
    <t>Name:</t>
  </si>
  <si>
    <t>Date:</t>
  </si>
  <si>
    <t>LIST YOUR PROPOSED NETWORK(S) FOR THE PROPOSED COVERAGES</t>
  </si>
  <si>
    <t>Primary:</t>
  </si>
  <si>
    <t>Secondary:
(if offering)</t>
  </si>
  <si>
    <t>Claims Repricing File</t>
  </si>
  <si>
    <t>Please complete the repricing excel file(s) that was sent separately from this bidforms workbook:</t>
  </si>
  <si>
    <t>.xlsb</t>
  </si>
  <si>
    <r>
      <t xml:space="preserve">This Questionnaire is designed for you to answer specific questions regarding your organization and the services you are proposing. Please respond to these questions completely and accurately. Please choose from the drop down in the </t>
    </r>
    <r>
      <rPr>
        <b/>
        <sz val="11"/>
        <color theme="1"/>
        <rFont val="Roboto"/>
      </rPr>
      <t>"Response"</t>
    </r>
    <r>
      <rPr>
        <sz val="11"/>
        <color theme="1"/>
        <rFont val="Roboto"/>
      </rPr>
      <t xml:space="preserve"> column when available and input your response </t>
    </r>
    <r>
      <rPr>
        <sz val="11"/>
        <rFont val="Roboto"/>
      </rPr>
      <t xml:space="preserve">in the </t>
    </r>
    <r>
      <rPr>
        <b/>
        <sz val="11"/>
        <rFont val="Roboto"/>
      </rPr>
      <t>"Additional Response"</t>
    </r>
    <r>
      <rPr>
        <sz val="11"/>
        <rFont val="Roboto"/>
      </rPr>
      <t xml:space="preserve"> Section</t>
    </r>
    <r>
      <rPr>
        <sz val="11"/>
        <color theme="1"/>
        <rFont val="Roboto"/>
      </rPr>
      <t xml:space="preserve">. </t>
    </r>
    <r>
      <rPr>
        <sz val="11"/>
        <rFont val="Roboto"/>
      </rPr>
      <t>Also provide attachments when applicable.</t>
    </r>
  </si>
  <si>
    <t>Bidder Name</t>
  </si>
  <si>
    <t>ACTION</t>
  </si>
  <si>
    <t>RESPONSE</t>
  </si>
  <si>
    <t>ADDITIONAL RESPONSE</t>
  </si>
  <si>
    <t>Character Length</t>
  </si>
  <si>
    <t>A</t>
  </si>
  <si>
    <t>&lt;Select One&gt;</t>
  </si>
  <si>
    <t>B</t>
  </si>
  <si>
    <t>C</t>
  </si>
  <si>
    <t>Provide Response</t>
  </si>
  <si>
    <t>Provide Response / Attachment</t>
  </si>
  <si>
    <t>&lt;Enter Proposed Network&gt;</t>
  </si>
  <si>
    <t>Network Name:</t>
  </si>
  <si>
    <t>Frequency</t>
  </si>
  <si>
    <t>Exams</t>
  </si>
  <si>
    <t>Frames</t>
  </si>
  <si>
    <t>Question</t>
  </si>
  <si>
    <t xml:space="preserve">How do you determine your fee schedule for Vision claims?  </t>
  </si>
  <si>
    <t>How often do you update your fee schedule for the Vision provider network(s) for the plan you are proposing?</t>
  </si>
  <si>
    <t>Confirm you can provide ID card preparation, printing and mailing to employee's home at no additional cost.  If there is an additional cost, please describe.</t>
  </si>
  <si>
    <t>Describe any implementation fees should the business be awarded?</t>
  </si>
  <si>
    <t>Will you provide an implementation credit if awarded the business?</t>
  </si>
  <si>
    <t xml:space="preserve">Will you offer any communication credits? Please specify amount and if this credit will be provided for all years of the awarded contract (3 years plus 2, 1-year extensions)?  Also describe any limitations to the use of this credit and documentation required.  </t>
  </si>
  <si>
    <t xml:space="preserve">Will you offer any technology credits? Please specify amount and if this credit will be provided for all years of the awarded contract (3 years plus 2, 1-year extensions)?  Also describe any limitations to the use of this credit and documentation required.  </t>
  </si>
  <si>
    <t xml:space="preserve">Will you offer any discretionary credits? Please specify amount and if this credit will be provided for all years of the awarded contract (3 years plus 2, 1-year extensions)?  Also describe any limitations to the use of this credit and documentation required.  </t>
  </si>
  <si>
    <t>Is there any impact to rates/fees if you are awarded multiple lines of coverage?</t>
  </si>
  <si>
    <t>Indicate whether billing statements and accompanying paid claims detail are available online to the Group's benefits personnel.</t>
  </si>
  <si>
    <t>Provide a thorough explanation of how paid claim reports are reconciled to billing invoices.</t>
  </si>
  <si>
    <t>Confirm renewals will be delivered by 180 days prior to the start of each renewal plan year.</t>
  </si>
  <si>
    <t>Confirm fees are final regardless of plan enrollment unless enrollment changes by +/- 15%</t>
  </si>
  <si>
    <t>How will renewals be calculated for a group of this size?</t>
  </si>
  <si>
    <t>List all online benefit administration platforms you integrate with, and if you provide a PSPM offset or other credit to the benefit administration fee if one of these platforms are used in the future. Please list the amount of credit or offset that would be provided to the client in the event they implement a new online benefit administration system.</t>
  </si>
  <si>
    <t>ATTACHMENTS - Please provide the following as attachments to your  Price Proposal  RFP Response IF INCLUDED IN YOUR OFFER:</t>
  </si>
  <si>
    <t>Provide as Attachment</t>
  </si>
  <si>
    <t>Provider Recruitment Guarantee</t>
  </si>
  <si>
    <t>In-Network Utilization Guarantee</t>
  </si>
  <si>
    <t>D</t>
  </si>
  <si>
    <t>Trend OR Discount Guarantee</t>
  </si>
  <si>
    <t>E</t>
  </si>
  <si>
    <t>Description of any Cross Sell Discounts (i.e. other coverages and benefits, etc.)</t>
  </si>
  <si>
    <t>F</t>
  </si>
  <si>
    <t>Descriptions of any other guarantees or financial offers should be attached</t>
  </si>
  <si>
    <t>G</t>
  </si>
  <si>
    <t>Formal fee and rates proposed on company letterhead</t>
  </si>
  <si>
    <t>VISION (ASO)</t>
  </si>
  <si>
    <t>Current Plan Design</t>
  </si>
  <si>
    <t>Enrollment (Monthly)</t>
  </si>
  <si>
    <t>Enrolled Subscribers</t>
  </si>
  <si>
    <t>Waived Subscribers</t>
  </si>
  <si>
    <t>Total</t>
  </si>
  <si>
    <t>FEES - Per Subscriber Per Month (PSPM)</t>
  </si>
  <si>
    <t>Mature Basis ($)</t>
  </si>
  <si>
    <t>Included in Base Admin Fee</t>
  </si>
  <si>
    <t>Optional / Buy-Up</t>
  </si>
  <si>
    <t>Comments</t>
  </si>
  <si>
    <t>Base Administrative Fee</t>
  </si>
  <si>
    <t>&lt;Enter Amount&gt;</t>
  </si>
  <si>
    <t>Network Access Fee</t>
  </si>
  <si>
    <t>Network/Vendor Interface Fee</t>
  </si>
  <si>
    <t>Claims Fiduciary - As claims fiduciary, you will be responsible for final claims determination and the legal defense of disputed benefits payments for vision.</t>
  </si>
  <si>
    <t>Self-funded run-off claims for 12 months following the termination</t>
  </si>
  <si>
    <t>ID Card(s) Printed and Mailed to New Members</t>
  </si>
  <si>
    <t xml:space="preserve">Benefit Summaries and Evidence or Certificate of Coverage </t>
  </si>
  <si>
    <t>Estimate the Cost of Care Tool</t>
  </si>
  <si>
    <t>Ad hoc Reporting</t>
  </si>
  <si>
    <r>
      <t>Other (</t>
    </r>
    <r>
      <rPr>
        <sz val="10"/>
        <color rgb="FFFF0000"/>
        <rFont val="Roboto"/>
      </rPr>
      <t>Name</t>
    </r>
    <r>
      <rPr>
        <sz val="10"/>
        <rFont val="Roboto"/>
      </rPr>
      <t>)</t>
    </r>
  </si>
  <si>
    <t>TOTAL ADMINISTRATIVE FEES</t>
  </si>
  <si>
    <t>TOTAL ANNUAL FIXED COST</t>
  </si>
  <si>
    <t xml:space="preserve">EXPECTED CLAIMS </t>
  </si>
  <si>
    <t>Expected Monthly Claims PSPM (Mature Year)</t>
  </si>
  <si>
    <t>% Trend Factor</t>
  </si>
  <si>
    <t>Trend Months Projected</t>
  </si>
  <si>
    <t>ADMINISTRATIVE FEE / PREMIUM RATE GUARANTEES</t>
  </si>
  <si>
    <t xml:space="preserve">Provide Fee Cap or Guarantee for all Years of Contract </t>
  </si>
  <si>
    <t>GUARANTEES</t>
  </si>
  <si>
    <t>Dollar, % Admin Fee and/or PSPM</t>
  </si>
  <si>
    <t>CREDITS (List amount, duration, and conditions if any)</t>
  </si>
  <si>
    <t>Must be provided for ALL Years of Contract</t>
  </si>
  <si>
    <t>Discretionary Credit</t>
  </si>
  <si>
    <t>Wellness Programs</t>
  </si>
  <si>
    <t>Technology (Benefit Admin, Data Analytics, ACA Reporting, etc.)</t>
  </si>
  <si>
    <t>Communications (OE Benefit Guides, Plan Documents, Mailings, etc.)</t>
  </si>
  <si>
    <t>Claims Audit</t>
  </si>
  <si>
    <t>RFP Fee (Marketing/Service Costs)</t>
  </si>
  <si>
    <t>Implementation (to cover any file programming charges)</t>
  </si>
  <si>
    <t>Cross-sell Credit or discount</t>
  </si>
  <si>
    <t>Provide Rate Equivalents for Current Self-Insured Funding Arrangement and Current Benefits</t>
  </si>
  <si>
    <t>Premium Equivalents</t>
  </si>
  <si>
    <t>Current Enrollment</t>
  </si>
  <si>
    <t>Proposed Premium Equivalent Rate</t>
  </si>
  <si>
    <t>Total Monthly Premium Equivalent</t>
  </si>
  <si>
    <t>Fixed Cost Components (included in above rates)</t>
  </si>
  <si>
    <t>Administrative Fee (PSPM)</t>
  </si>
  <si>
    <t>Network Access Fee (PSPM)</t>
  </si>
  <si>
    <t>Fixed Cost</t>
  </si>
  <si>
    <t>Total Monthly Fixed Cost</t>
  </si>
  <si>
    <t>*PSPM - Per Subscriber Per Month</t>
  </si>
  <si>
    <t>RATE GUARANTEE End Date</t>
  </si>
  <si>
    <t>Proposed Premium Rates</t>
  </si>
  <si>
    <t>Provide Premium Rates for Current Fully-Insured Funding Arrangement and Current Benefits</t>
  </si>
  <si>
    <t>Total Monthly Premiums</t>
  </si>
  <si>
    <t>TOP VISION CPT CODE PRICING</t>
  </si>
  <si>
    <t>Please enter your allowed amounts by procedure (in and out of network)</t>
  </si>
  <si>
    <t xml:space="preserve"> </t>
  </si>
  <si>
    <t>3-Digit Zip:</t>
  </si>
  <si>
    <t>Procedure Code</t>
  </si>
  <si>
    <t>Procedure Description</t>
  </si>
  <si>
    <t>In-Network</t>
  </si>
  <si>
    <t>Out-of- Network</t>
  </si>
  <si>
    <t>OPHTH SERV: MED EXAM &amp; EVAL; INTERMED NEW PT</t>
  </si>
  <si>
    <t>OPHTH SERV: MED EXAM; COMP NEW PT 1/MORE VISITS</t>
  </si>
  <si>
    <t>OPHTH SERV: MED EXAM &amp; EVAL; INITERMED ESTAB PT</t>
  </si>
  <si>
    <t>OPHTH SERV: MED EXAM &amp; EVAL; COMP ESTAB PT</t>
  </si>
  <si>
    <t>DETERM REFRACTIVE STATE</t>
  </si>
  <si>
    <t>SCRIPT &amp; FIT CONTACT LENS; CORNEAL EX APHAKIA</t>
  </si>
  <si>
    <t>S0500</t>
  </si>
  <si>
    <t>DISPOSABLE CONTACT LENS, PER LENS</t>
  </si>
  <si>
    <t>S0518</t>
  </si>
  <si>
    <t>S0581</t>
  </si>
  <si>
    <t>NON-STANDARD LENS</t>
  </si>
  <si>
    <t>S0620</t>
  </si>
  <si>
    <t>ROUTINE OPHTHALMOLOGICAL EXAMINATION INCLUDING REF</t>
  </si>
  <si>
    <t>S0621</t>
  </si>
  <si>
    <t>S0800</t>
  </si>
  <si>
    <t>LASER SURGERY</t>
  </si>
  <si>
    <t>V2020</t>
  </si>
  <si>
    <t>FRAMES PURCHASES</t>
  </si>
  <si>
    <t>V2025</t>
  </si>
  <si>
    <t>V2100</t>
  </si>
  <si>
    <t>SPHERE 1VIS PLANO +/- 4.00 PER LENS</t>
  </si>
  <si>
    <t>V2101</t>
  </si>
  <si>
    <t>SPHERE 1VIS +/- 4.12-7.00D PER LENS</t>
  </si>
  <si>
    <t>V2102</t>
  </si>
  <si>
    <t>SPHERE 1VIS +/- 7.12-20.00D PER LENS</t>
  </si>
  <si>
    <t>V2103</t>
  </si>
  <si>
    <t>SPHEROCYLINDER 1VIS PLANO +/-4.0S .12-2.00C EA</t>
  </si>
  <si>
    <t>V2104</t>
  </si>
  <si>
    <t>SPHEROCYLINDER 1VIS PLANO +/-4.0S 2.12-4.0C EA</t>
  </si>
  <si>
    <t>V2105</t>
  </si>
  <si>
    <t>SPHEROCYLINDER 1VIS PLANO +/-4.0S 4.25-6.0C EA</t>
  </si>
  <si>
    <t>V2107</t>
  </si>
  <si>
    <t>SPHEROCYLINDER 1VIS +/- 4.25-7.00S .12-2.00C EA</t>
  </si>
  <si>
    <t>V2108</t>
  </si>
  <si>
    <t>SPHEROCYLINDER 1VIS +/- 4.25-7.00S 2.12-4.00D EA</t>
  </si>
  <si>
    <t>V2111</t>
  </si>
  <si>
    <t>SPHEROCYLINDER 1VIS 4.25-7.00S OVER 6.00C EA</t>
  </si>
  <si>
    <t>V2112</t>
  </si>
  <si>
    <t>SPHEROCYLINDER 1VIS +/- 7.25-12.0S .25-2.25C EA</t>
  </si>
  <si>
    <t>V2199</t>
  </si>
  <si>
    <t>NOT OTHERWISE CLASSIFIED SINGLE VIS LENS</t>
  </si>
  <si>
    <t>V2200</t>
  </si>
  <si>
    <t>SPHERE BIFOC PLANO TO +/- 4.00D PER LENS</t>
  </si>
  <si>
    <t>V2201</t>
  </si>
  <si>
    <t>SPHERE BIFOC +/- 4.12-7.00D PER LENS</t>
  </si>
  <si>
    <t>V2202</t>
  </si>
  <si>
    <t>SPHERE BIFOC +/- 7.12-20.00C PER LENS</t>
  </si>
  <si>
    <t>V2203</t>
  </si>
  <si>
    <t>SPHEROCYLINDER BIFOC PLANO +/- 4.0S .12-2.0C EA</t>
  </si>
  <si>
    <t>V2204</t>
  </si>
  <si>
    <t>SPHEROCYLINDER BIFOC PLANO +/-4.0S 2.12=4.0C EA</t>
  </si>
  <si>
    <t>V2207</t>
  </si>
  <si>
    <t>SPHEROCYLINDER BIFOC +/-4.25-7.0S .12-2.00C EA</t>
  </si>
  <si>
    <t>V2208</t>
  </si>
  <si>
    <t>SPHEROCYLINDER BIFOC +/- 4.25-7.0S 2.12-4.00C EA</t>
  </si>
  <si>
    <t>V2211</t>
  </si>
  <si>
    <t>SPHEROCYLINDER BIFOC +/-7.25-12.0S .25-2.25C EA</t>
  </si>
  <si>
    <t>V2214</t>
  </si>
  <si>
    <t>SPHEROCYLINDER BIFOC SPHERE OVER +/- 12.00 EA</t>
  </si>
  <si>
    <t>V2299</t>
  </si>
  <si>
    <t>SPECIALTY BIFOCAL</t>
  </si>
  <si>
    <t>V2300</t>
  </si>
  <si>
    <t>SPHERE TRIFOC PLANO +/-4.00D PER LENS</t>
  </si>
  <si>
    <t>V2303</t>
  </si>
  <si>
    <t>SPHEROCYLINDER TRIFOC PLANO +/-4.0S .12-2.0C EA</t>
  </si>
  <si>
    <t>V2410</t>
  </si>
  <si>
    <t>V2499</t>
  </si>
  <si>
    <t>V2500</t>
  </si>
  <si>
    <t>CONTACT LENS PMMA SPHERICAL PER LENS</t>
  </si>
  <si>
    <t>V2520</t>
  </si>
  <si>
    <t>CONTACT LENS HYDROPHILIC SPHERICAL PER LENS</t>
  </si>
  <si>
    <t>V2521</t>
  </si>
  <si>
    <t>CONTACT LENS HYDROPHILIC TORIC OR PRISM BALLAST PER LENS</t>
  </si>
  <si>
    <t>V2522</t>
  </si>
  <si>
    <t>CONTACT LENS HYDROPHILIC BIFOCAL PER LENS</t>
  </si>
  <si>
    <t>V2523</t>
  </si>
  <si>
    <t>Contact Lens Disposable Overnight</t>
  </si>
  <si>
    <t>V2599</t>
  </si>
  <si>
    <t>CONTACT LENS OTHER</t>
  </si>
  <si>
    <t>V2744</t>
  </si>
  <si>
    <t>Tint Photochromatic Per Lens</t>
  </si>
  <si>
    <t>V2745</t>
  </si>
  <si>
    <t>Tint, Any Color, Solid, Gradient, Per Lens</t>
  </si>
  <si>
    <t>V2750</t>
  </si>
  <si>
    <t>Anti-Reflective Coating Per Lens</t>
  </si>
  <si>
    <t>V2755</t>
  </si>
  <si>
    <t>U-V Lens Per Lens</t>
  </si>
  <si>
    <t>V2760</t>
  </si>
  <si>
    <t>Scratch Resistant Coating Per Lens</t>
  </si>
  <si>
    <t>V2762</t>
  </si>
  <si>
    <t>Polarization, Any Lens Material, Per Lens</t>
  </si>
  <si>
    <t>V2781</t>
  </si>
  <si>
    <t>Progressive Lens, Per Lens</t>
  </si>
  <si>
    <t>V2582</t>
  </si>
  <si>
    <t>Lens index 1.54-1.65 plastic or 1.60-1.79 glass per lens</t>
  </si>
  <si>
    <t>V2583</t>
  </si>
  <si>
    <t>Lens index 1.66+ plastic or 1.80+ glass per lens</t>
  </si>
  <si>
    <t>V2782</t>
  </si>
  <si>
    <t>Lens,Index 1.54-1.65plast Or1.60-1.79gls,Per Lens</t>
  </si>
  <si>
    <t>V2783</t>
  </si>
  <si>
    <t>Lens, Index &gt;= 1.66 Plast Or &gt;= 1.80 Gls, Per Lens</t>
  </si>
  <si>
    <t>V2784</t>
  </si>
  <si>
    <t>Lens, Polycarbonate Or Equal, Any Index, Per Lens</t>
  </si>
  <si>
    <t>V2797</t>
  </si>
  <si>
    <t>V2799</t>
  </si>
  <si>
    <t>Provide average COVERED AMOUNT for each 3-digit zip code</t>
  </si>
  <si>
    <t>Lenses (Single Vision, Bifocal, Trifocal)</t>
  </si>
  <si>
    <t>Progressive Lenses</t>
  </si>
  <si>
    <t>Contacts &amp; Fit</t>
  </si>
  <si>
    <t>Contact Lenses</t>
  </si>
  <si>
    <t>Vision Services</t>
  </si>
  <si>
    <t>Other</t>
  </si>
  <si>
    <t>3-Digit Zips</t>
  </si>
  <si>
    <t>Provide average RETAIL AMOUNT for each 3-digit zip code</t>
  </si>
  <si>
    <t>Please confirm your acceptance of the Minimum Standard for each performance guarantee metric and the correlating fees at risk. These commitments must be client-specific and not reflective of your overall book of business.</t>
  </si>
  <si>
    <t>If you are able to provide an Alternative Minimum Standard for any of the items (i.e., over and above the Minimum Standard), please detail these Alternative Minimum Standards.</t>
  </si>
  <si>
    <t>Implementation (First Year Only)</t>
  </si>
  <si>
    <t>Total Max %/$ of Fees At Risk</t>
  </si>
  <si>
    <t>Ongoing Performance Guarantees (Annually)</t>
  </si>
  <si>
    <t>Service Category</t>
  </si>
  <si>
    <t>Minimum Standards/Results</t>
  </si>
  <si>
    <t>Response</t>
  </si>
  <si>
    <t>Alternative Minimum Standard (Describe)</t>
  </si>
  <si>
    <t>Required Percent of Fees at Risk</t>
  </si>
  <si>
    <t>Implementation</t>
  </si>
  <si>
    <t xml:space="preserve">Code benefits in the systems (claims, member services, etc.) with 100% accuracy </t>
  </si>
  <si>
    <t xml:space="preserve">Provide benefits and financial contracts within two months of the plan effective date </t>
  </si>
  <si>
    <t>Eligibility</t>
  </si>
  <si>
    <t xml:space="preserve">Eligibility updates: System must be updated within 2 business days of receipt of enrollment/eligibility data ; receipts after 4:00 pm are recorded as the following business day.  </t>
  </si>
  <si>
    <t>Manual eligibility updates: Emergency requests completed within one hour; rush requests completed by close of business the same day</t>
  </si>
  <si>
    <t>Eligibility updates will be guaranteed with 98% accuracy.</t>
  </si>
  <si>
    <t>ID Cards</t>
  </si>
  <si>
    <t>Timely delivery of initial ID cards: 99% mailed within 10 business days after eligibility data has been provided by the County. This includes all initial ID cards for new enrollees.</t>
  </si>
  <si>
    <t>Accuracy of new and replacement ID cards: 100% of all ID cards will contain accurate information compared to the enrollment information furnished by the County.</t>
  </si>
  <si>
    <t>Account Management</t>
  </si>
  <si>
    <t>Average evaluation score of 4.0 or higher out of 5 or 85% satisfaction.</t>
  </si>
  <si>
    <t>Client inquiry: Response Less than or equal to 2 business days</t>
  </si>
  <si>
    <t>Network Maintenance</t>
  </si>
  <si>
    <t xml:space="preserve">Network utilization rate must be 80% or greater </t>
  </si>
  <si>
    <t>Report loss of providers and provider groups with membership greater than 50 employees within 10 days of notification of plan withdrawal</t>
  </si>
  <si>
    <t>Claims Administration</t>
  </si>
  <si>
    <t xml:space="preserve">95.0% of all  claims processed within 5 business days </t>
  </si>
  <si>
    <r>
      <t xml:space="preserve">99% financial (dollar) accuracy
 </t>
    </r>
    <r>
      <rPr>
        <i/>
        <sz val="10"/>
        <rFont val="Roboto"/>
      </rPr>
      <t>the total dollar amount paid correctly in the sample divided by the total dollar amount paid in the sample.</t>
    </r>
  </si>
  <si>
    <r>
      <t xml:space="preserve">97% payment accuracy
 </t>
    </r>
    <r>
      <rPr>
        <i/>
        <sz val="10"/>
        <rFont val="Roboto"/>
      </rPr>
      <t>the number of claims in the sample without payment errors divided by the total number of claims in the sample.</t>
    </r>
  </si>
  <si>
    <r>
      <t xml:space="preserve">95% processing accuracy
</t>
    </r>
    <r>
      <rPr>
        <i/>
        <sz val="10"/>
        <rFont val="Roboto"/>
      </rPr>
      <t xml:space="preserve">  the number of claims in the sample without payment or nonpayment errors divided by the total number of claims in the sample</t>
    </r>
  </si>
  <si>
    <t>Customer Service</t>
  </si>
  <si>
    <t>Average speed of answer will be less than 25 seconds</t>
  </si>
  <si>
    <t>Call abandonment rate will be 3% or less, reported annually</t>
  </si>
  <si>
    <r>
      <t xml:space="preserve">Same day call resolution will be </t>
    </r>
    <r>
      <rPr>
        <u/>
        <sz val="10"/>
        <rFont val="Roboto"/>
      </rPr>
      <t>&gt;</t>
    </r>
    <r>
      <rPr>
        <sz val="10"/>
        <rFont val="Roboto"/>
      </rPr>
      <t xml:space="preserve"> 98%</t>
    </r>
  </si>
  <si>
    <t>Complaint acknowledgement within five business days (all cases)</t>
  </si>
  <si>
    <t>Complaint resolution within 30 calendar days (all cases)</t>
  </si>
  <si>
    <t xml:space="preserve">85% of participants that respond to the Enrollee Satisfaction Survey will rate carrier overall as Good, Very Good or Excellent. </t>
  </si>
  <si>
    <r>
      <t xml:space="preserve">Preferred provider retention rate of </t>
    </r>
    <r>
      <rPr>
        <u/>
        <sz val="10"/>
        <rFont val="Roboto"/>
      </rPr>
      <t>&gt;</t>
    </r>
    <r>
      <rPr>
        <sz val="10"/>
        <rFont val="Roboto"/>
      </rPr>
      <t xml:space="preserve"> 90% (based on voluntary turnover) </t>
    </r>
  </si>
  <si>
    <t>Web Portal Availability</t>
  </si>
  <si>
    <t>Portal must be available for all members to access 99% of the time</t>
  </si>
  <si>
    <t xml:space="preserve">All members must have access to enroll in an online member account within 30 days of their enrollment.  </t>
  </si>
  <si>
    <t>Client Reporting</t>
  </si>
  <si>
    <t>Client-specific reporting package as agreed upon will be provided within 25 days from the close of the month.</t>
  </si>
  <si>
    <t>TOTAL ADMINISTRATION AT RISK</t>
  </si>
  <si>
    <t>Unless specified above, the length of the Performance Guarantee period will follow the term of the sold contract period.</t>
  </si>
  <si>
    <t>BlueView Vision</t>
  </si>
  <si>
    <t>Vision Embedded</t>
  </si>
  <si>
    <t>VA</t>
  </si>
  <si>
    <t>Waynesboro</t>
  </si>
  <si>
    <t>Fluvana</t>
  </si>
  <si>
    <t>Greene</t>
  </si>
  <si>
    <t>Orange</t>
  </si>
  <si>
    <t>Nelson</t>
  </si>
  <si>
    <t>Augusta</t>
  </si>
  <si>
    <t>Charolettesville</t>
  </si>
  <si>
    <t>Palmyra</t>
  </si>
  <si>
    <t>Ruckersville</t>
  </si>
  <si>
    <t>Barboursville</t>
  </si>
  <si>
    <t>Nellysford</t>
  </si>
  <si>
    <t>Verona</t>
  </si>
  <si>
    <t>Anthem</t>
  </si>
  <si>
    <t>CareATC</t>
  </si>
  <si>
    <t>ADP</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</si>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</sst>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409]mmmm\ d\,\ yyyy;@"/>
    <numFmt numFmtId="165" formatCode="&quot;$&quot;#,##0.00"/>
    <numFmt numFmtId="166" formatCode="&quot;$&quot;#,##0"/>
    <numFmt numFmtId="167" formatCode="0.0%"/>
  </numFmts>
  <fonts count="61" x14ac:knownFonts="1">
    <font>
      <sz val="11"/>
      <color theme="1"/>
      <name val="Roboto"/>
      <family val="2"/>
    </font>
    <font>
      <sz val="11"/>
      <color theme="1"/>
      <name val="Aptos Narrow"/>
      <family val="2"/>
      <scheme val="minor"/>
    </font>
    <font>
      <sz val="11"/>
      <color theme="1"/>
      <name val="Aptos Narrow"/>
      <family val="2"/>
      <scheme val="minor"/>
    </font>
    <font>
      <sz val="11"/>
      <color theme="1"/>
      <name val="Roboto"/>
      <family val="2"/>
    </font>
    <font>
      <sz val="11"/>
      <color theme="1"/>
      <name val="Roboto"/>
    </font>
    <font>
      <b/>
      <sz val="11"/>
      <color theme="1"/>
      <name val="Roboto"/>
    </font>
    <font>
      <b/>
      <sz val="14"/>
      <color rgb="FFFC672F"/>
      <name val="Roboto"/>
    </font>
    <font>
      <b/>
      <sz val="12"/>
      <color theme="0"/>
      <name val="Roboto"/>
    </font>
    <font>
      <u/>
      <sz val="11"/>
      <color theme="1"/>
      <name val="Roboto"/>
    </font>
    <font>
      <sz val="11"/>
      <name val="Roboto"/>
    </font>
    <font>
      <sz val="11"/>
      <color theme="1"/>
      <name val="Aptos Narrow"/>
      <family val="2"/>
      <scheme val="minor"/>
    </font>
    <font>
      <sz val="11"/>
      <color theme="1"/>
      <name val="Arial"/>
      <family val="2"/>
    </font>
    <font>
      <b/>
      <sz val="11"/>
      <color rgb="FF0B56A1"/>
      <name val="Roboto"/>
    </font>
    <font>
      <b/>
      <sz val="11"/>
      <name val="Roboto"/>
    </font>
    <font>
      <sz val="10"/>
      <name val="Book Antiqua"/>
      <family val="1"/>
    </font>
    <font>
      <sz val="10"/>
      <name val="MS Sans Serif"/>
      <family val="2"/>
    </font>
    <font>
      <sz val="10"/>
      <name val="Arial"/>
      <family val="2"/>
    </font>
    <font>
      <b/>
      <sz val="11"/>
      <color theme="0"/>
      <name val="Roboto"/>
    </font>
    <font>
      <sz val="9"/>
      <name val="Roboto"/>
    </font>
    <font>
      <b/>
      <sz val="12"/>
      <color rgb="FF0B56A1"/>
      <name val="Roboto"/>
    </font>
    <font>
      <sz val="12"/>
      <color theme="1"/>
      <name val="Roboto"/>
    </font>
    <font>
      <b/>
      <sz val="12"/>
      <color rgb="FFFC672F"/>
      <name val="Roboto"/>
    </font>
    <font>
      <sz val="10"/>
      <color rgb="FF000000"/>
      <name val="Times New Roman"/>
      <family val="1"/>
    </font>
    <font>
      <b/>
      <sz val="10"/>
      <name val="Roboto"/>
    </font>
    <font>
      <b/>
      <u/>
      <sz val="10"/>
      <color theme="0"/>
      <name val="Roboto"/>
    </font>
    <font>
      <sz val="12"/>
      <name val="Roboto"/>
    </font>
    <font>
      <b/>
      <sz val="10"/>
      <color rgb="FFFF0000"/>
      <name val="Roboto"/>
    </font>
    <font>
      <sz val="10"/>
      <color rgb="FFFF0000"/>
      <name val="Roboto"/>
    </font>
    <font>
      <b/>
      <sz val="10"/>
      <color theme="0"/>
      <name val="Roboto"/>
    </font>
    <font>
      <sz val="10"/>
      <name val="Roboto"/>
    </font>
    <font>
      <sz val="10"/>
      <color theme="1"/>
      <name val="Roboto"/>
    </font>
    <font>
      <i/>
      <sz val="10"/>
      <color theme="1"/>
      <name val="Roboto"/>
    </font>
    <font>
      <b/>
      <sz val="11"/>
      <color rgb="FFFF0000"/>
      <name val="Roboto"/>
    </font>
    <font>
      <sz val="12"/>
      <color theme="1"/>
      <name val="Aptos Narrow"/>
      <family val="2"/>
      <scheme val="minor"/>
    </font>
    <font>
      <sz val="11"/>
      <color rgb="FFFF0000"/>
      <name val="Roboto"/>
    </font>
    <font>
      <sz val="8"/>
      <name val="Roboto"/>
      <family val="2"/>
    </font>
    <font>
      <b/>
      <sz val="12"/>
      <name val="Roboto"/>
    </font>
    <font>
      <b/>
      <sz val="12"/>
      <color rgb="FF0B51A1"/>
      <name val="Roboto"/>
    </font>
    <font>
      <sz val="10"/>
      <color rgb="FF0B56A1"/>
      <name val="Roboto"/>
    </font>
    <font>
      <b/>
      <sz val="10"/>
      <color theme="1"/>
      <name val="Roboto"/>
    </font>
    <font>
      <sz val="10"/>
      <color rgb="FF000000"/>
      <name val="Roboto"/>
    </font>
    <font>
      <i/>
      <sz val="10"/>
      <name val="Roboto"/>
    </font>
    <font>
      <b/>
      <sz val="11"/>
      <color rgb="FFFFFFFF"/>
      <name val="Roboto"/>
    </font>
    <font>
      <sz val="10"/>
      <color theme="1"/>
      <name val="Aptos Narrow"/>
      <family val="2"/>
      <scheme val="minor"/>
    </font>
    <font>
      <b/>
      <u/>
      <sz val="11"/>
      <color rgb="FFFF0000"/>
      <name val="Roboto"/>
    </font>
    <font>
      <b/>
      <sz val="9"/>
      <name val="Roboto"/>
    </font>
    <font>
      <b/>
      <sz val="10"/>
      <color theme="0"/>
      <name val="Calibri"/>
      <family val="2"/>
    </font>
    <font>
      <sz val="10"/>
      <color theme="1"/>
      <name val="Calibri"/>
      <family val="2"/>
    </font>
    <font>
      <b/>
      <sz val="10"/>
      <color rgb="FF000000"/>
      <name val="Roboto"/>
    </font>
    <font>
      <u/>
      <sz val="10"/>
      <name val="Roboto"/>
    </font>
    <font>
      <i/>
      <sz val="10"/>
      <color rgb="FFFF0000"/>
      <name val="Roboto"/>
    </font>
    <font>
      <i/>
      <sz val="11"/>
      <color rgb="FF0B56A1"/>
      <name val="Roboto"/>
    </font>
    <font>
      <sz val="11"/>
      <color theme="1"/>
      <name val="Calibri"/>
      <family val="2"/>
    </font>
    <font>
      <b/>
      <sz val="12"/>
      <color theme="0"/>
      <name val="Calibri"/>
      <family val="2"/>
    </font>
    <font>
      <b/>
      <u/>
      <sz val="10"/>
      <color theme="1"/>
      <name val="Roboto"/>
    </font>
    <font>
      <b/>
      <sz val="10"/>
      <color theme="1"/>
      <name val="Calibri"/>
      <family val="2"/>
    </font>
    <font>
      <sz val="10"/>
      <color theme="0"/>
      <name val="Roboto"/>
    </font>
    <font>
      <sz val="10"/>
      <color rgb="FF0070C0"/>
      <name val="Roboto"/>
    </font>
    <font>
      <b/>
      <i/>
      <u/>
      <sz val="10"/>
      <color theme="1"/>
      <name val="Roboto"/>
    </font>
    <font>
      <b/>
      <i/>
      <sz val="10"/>
      <color theme="1"/>
      <name val="Roboto"/>
    </font>
    <font>
      <b/>
      <sz val="10"/>
      <name val="Calibri"/>
      <family val="2"/>
    </font>
  </fonts>
  <fills count="13">
    <fill>
      <patternFill patternType="none"/>
    </fill>
    <fill>
      <patternFill patternType="gray125"/>
    </fill>
    <fill>
      <patternFill patternType="solid">
        <fgColor theme="2"/>
        <bgColor indexed="64"/>
      </patternFill>
    </fill>
    <fill>
      <patternFill patternType="solid">
        <fgColor rgb="FF0B56A1"/>
        <bgColor indexed="64"/>
      </patternFill>
    </fill>
    <fill>
      <patternFill patternType="solid">
        <fgColor theme="0"/>
        <bgColor indexed="64"/>
      </patternFill>
    </fill>
    <fill>
      <patternFill patternType="solid">
        <fgColor rgb="FFFFF2CC"/>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0B51A1"/>
        <bgColor indexed="64"/>
      </patternFill>
    </fill>
    <fill>
      <patternFill patternType="solid">
        <fgColor rgb="FF0B56A1"/>
        <bgColor rgb="FF000000"/>
      </patternFill>
    </fill>
    <fill>
      <patternFill patternType="solid">
        <fgColor theme="0" tint="-0.499984740745262"/>
        <bgColor indexed="64"/>
      </patternFill>
    </fill>
    <fill>
      <patternFill patternType="solid">
        <fgColor rgb="FFCCFFCC"/>
        <bgColor indexed="64"/>
      </patternFill>
    </fill>
    <fill>
      <patternFill patternType="solid">
        <fgColor rgb="FF002060"/>
        <bgColor indexed="64"/>
      </patternFill>
    </fill>
  </fills>
  <borders count="59">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rgb="FFFC822F"/>
      </bottom>
      <diagonal/>
    </border>
    <border>
      <left/>
      <right style="thin">
        <color theme="0" tint="-0.499984740745262"/>
      </right>
      <top/>
      <bottom style="medium">
        <color rgb="FFFC822F"/>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style="dotted">
        <color auto="1"/>
      </right>
      <top/>
      <bottom style="dotted">
        <color auto="1"/>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ck">
        <color rgb="FFFC672F"/>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thin">
        <color theme="0" tint="-0.499984740745262"/>
      </left>
      <right/>
      <top style="thin">
        <color theme="0" tint="-0.499984740745262"/>
      </top>
      <bottom/>
      <diagonal/>
    </border>
    <border>
      <left/>
      <right/>
      <top style="thin">
        <color theme="0" tint="-0.499984740745262"/>
      </top>
      <bottom style="thin">
        <color theme="0" tint="-0.499984740745262"/>
      </bottom>
      <diagonal/>
    </border>
    <border>
      <left/>
      <right/>
      <top style="thin">
        <color theme="0" tint="-0.499984740745262"/>
      </top>
      <bottom style="medium">
        <color theme="0" tint="-0.499984740745262"/>
      </bottom>
      <diagonal/>
    </border>
    <border>
      <left style="thin">
        <color theme="0" tint="-0.499984740745262"/>
      </left>
      <right/>
      <top/>
      <bottom style="thin">
        <color theme="0" tint="-0.499984740745262"/>
      </bottom>
      <diagonal/>
    </border>
    <border>
      <left/>
      <right/>
      <top/>
      <bottom style="thick">
        <color rgb="FFFC672F"/>
      </bottom>
      <diagonal/>
    </border>
    <border>
      <left/>
      <right/>
      <top style="medium">
        <color theme="0" tint="-0.499984740745262"/>
      </top>
      <bottom style="medium">
        <color theme="0" tint="-0.499984740745262"/>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bottom/>
      <diagonal/>
    </border>
    <border>
      <left/>
      <right style="thin">
        <color theme="0" tint="-0.499984740745262"/>
      </right>
      <top style="thin">
        <color theme="0" tint="-0.499984740745262"/>
      </top>
      <bottom style="thick">
        <color rgb="FFFC672F"/>
      </bottom>
      <diagonal/>
    </border>
    <border>
      <left style="thin">
        <color theme="0" tint="-0.499984740745262"/>
      </left>
      <right/>
      <top style="thin">
        <color theme="0" tint="-0.499984740745262"/>
      </top>
      <bottom style="thick">
        <color rgb="FFFC672F"/>
      </bottom>
      <diagonal/>
    </border>
    <border>
      <left style="thin">
        <color theme="0" tint="-0.499984740745262"/>
      </left>
      <right style="dotted">
        <color auto="1"/>
      </right>
      <top style="thin">
        <color theme="0" tint="-0.499984740745262"/>
      </top>
      <bottom style="dotted">
        <color auto="1"/>
      </bottom>
      <diagonal/>
    </border>
    <border>
      <left/>
      <right/>
      <top/>
      <bottom style="thin">
        <color auto="1"/>
      </bottom>
      <diagonal/>
    </border>
    <border>
      <left/>
      <right style="thin">
        <color indexed="64"/>
      </right>
      <top/>
      <bottom/>
      <diagonal/>
    </border>
    <border>
      <left style="thin">
        <color theme="0" tint="-0.499984740745262"/>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right/>
      <top style="thin">
        <color theme="0" tint="-0.499984740745262"/>
      </top>
      <bottom style="thick">
        <color rgb="FFFC672F"/>
      </bottom>
      <diagonal/>
    </border>
    <border>
      <left style="thin">
        <color theme="2" tint="-9.9978637043366805E-2"/>
      </left>
      <right style="thin">
        <color theme="0" tint="-0.499984740745262"/>
      </right>
      <top style="thick">
        <color rgb="FFFC672F"/>
      </top>
      <bottom style="thin">
        <color theme="0" tint="-0.499984740745262"/>
      </bottom>
      <diagonal/>
    </border>
    <border>
      <left style="thin">
        <color auto="1"/>
      </left>
      <right style="thin">
        <color auto="1"/>
      </right>
      <top style="thin">
        <color auto="1"/>
      </top>
      <bottom style="thin">
        <color auto="1"/>
      </bottom>
      <diagonal/>
    </border>
    <border>
      <left style="thin">
        <color indexed="64"/>
      </left>
      <right style="thin">
        <color theme="0" tint="-0.499984740745262"/>
      </right>
      <top/>
      <bottom style="thin">
        <color indexed="64"/>
      </bottom>
      <diagonal/>
    </border>
    <border>
      <left style="thin">
        <color theme="0" tint="-0.499984740745262"/>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theme="0" tint="-0.499984740745262"/>
      </right>
      <top style="thin">
        <color indexed="64"/>
      </top>
      <bottom/>
      <diagonal/>
    </border>
    <border>
      <left style="thin">
        <color theme="0" tint="-0.499984740745262"/>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theme="7" tint="0.39997558519241921"/>
      </left>
      <right/>
      <top/>
      <bottom/>
      <diagonal/>
    </border>
    <border>
      <left/>
      <right style="medium">
        <color theme="7" tint="0.39997558519241921"/>
      </right>
      <top/>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indexed="64"/>
      </right>
      <top/>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s>
  <cellStyleXfs count="57">
    <xf numFmtId="0" fontId="0" fillId="0" borderId="0"/>
    <xf numFmtId="43" fontId="3" fillId="0" borderId="0" applyFont="0" applyFill="0" applyBorder="0" applyAlignment="0" applyProtection="0"/>
    <xf numFmtId="0" fontId="10" fillId="0" borderId="0"/>
    <xf numFmtId="0" fontId="14" fillId="0" borderId="0"/>
    <xf numFmtId="0" fontId="14" fillId="0" borderId="0"/>
    <xf numFmtId="164" fontId="15" fillId="0" borderId="0"/>
    <xf numFmtId="0" fontId="14" fillId="0" borderId="0"/>
    <xf numFmtId="0" fontId="16" fillId="0" borderId="0"/>
    <xf numFmtId="44" fontId="16" fillId="0" borderId="0" applyFont="0" applyFill="0" applyBorder="0" applyAlignment="0" applyProtection="0"/>
    <xf numFmtId="9" fontId="16" fillId="0" borderId="0" applyFont="0" applyFill="0" applyBorder="0" applyAlignment="0" applyProtection="0"/>
    <xf numFmtId="0" fontId="10" fillId="0" borderId="0"/>
    <xf numFmtId="0" fontId="10" fillId="0" borderId="0"/>
    <xf numFmtId="0" fontId="10" fillId="0" borderId="0"/>
    <xf numFmtId="0" fontId="10" fillId="0" borderId="0"/>
    <xf numFmtId="0" fontId="11" fillId="0" borderId="0"/>
    <xf numFmtId="0" fontId="10" fillId="0" borderId="0"/>
    <xf numFmtId="0" fontId="10" fillId="0" borderId="0"/>
    <xf numFmtId="0" fontId="16" fillId="0" borderId="0"/>
    <xf numFmtId="0" fontId="16" fillId="0" borderId="0"/>
    <xf numFmtId="0" fontId="22" fillId="0" borderId="0"/>
    <xf numFmtId="0" fontId="10" fillId="0" borderId="0"/>
    <xf numFmtId="0" fontId="10" fillId="0" borderId="0"/>
    <xf numFmtId="0" fontId="10" fillId="0" borderId="0"/>
    <xf numFmtId="0" fontId="16" fillId="0" borderId="0"/>
    <xf numFmtId="0" fontId="10" fillId="0" borderId="0"/>
    <xf numFmtId="0" fontId="10" fillId="0" borderId="0"/>
    <xf numFmtId="0" fontId="10" fillId="0" borderId="0"/>
    <xf numFmtId="0" fontId="33" fillId="0" borderId="0"/>
    <xf numFmtId="44" fontId="3" fillId="0" borderId="0" applyFont="0" applyFill="0" applyBorder="0" applyAlignment="0" applyProtection="0"/>
    <xf numFmtId="9" fontId="3" fillId="0" borderId="0" applyFont="0" applyFill="0" applyBorder="0" applyAlignment="0" applyProtection="0"/>
    <xf numFmtId="0" fontId="16" fillId="0" borderId="0"/>
    <xf numFmtId="0" fontId="43" fillId="0" borderId="0"/>
    <xf numFmtId="0" fontId="16" fillId="0" borderId="0"/>
    <xf numFmtId="0" fontId="3" fillId="4" borderId="0"/>
    <xf numFmtId="9" fontId="10" fillId="0" borderId="0" applyFont="0" applyFill="0" applyBorder="0" applyAlignment="0" applyProtection="0"/>
    <xf numFmtId="0" fontId="10" fillId="0" borderId="0"/>
    <xf numFmtId="0" fontId="10" fillId="0" borderId="0"/>
    <xf numFmtId="0" fontId="10"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cellStyleXfs>
  <cellXfs count="360">
    <xf numFmtId="0" fontId="0" fillId="0" borderId="0" xfId="0"/>
    <xf numFmtId="0" fontId="4" fillId="4" borderId="0" xfId="0" applyFont="1" applyFill="1"/>
    <xf numFmtId="0" fontId="4" fillId="4" borderId="0" xfId="0" applyFont="1" applyFill="1" applyProtection="1">
      <protection locked="0"/>
    </xf>
    <xf numFmtId="0" fontId="7" fillId="3" borderId="3" xfId="0" applyFont="1" applyFill="1" applyBorder="1" applyAlignment="1">
      <alignment horizontal="left" vertical="center"/>
    </xf>
    <xf numFmtId="0" fontId="7" fillId="3" borderId="4" xfId="0" applyFont="1" applyFill="1" applyBorder="1" applyAlignment="1">
      <alignment horizontal="left" vertical="center"/>
    </xf>
    <xf numFmtId="0" fontId="12" fillId="4" borderId="0" xfId="0" applyFont="1" applyFill="1"/>
    <xf numFmtId="0" fontId="12" fillId="4" borderId="0" xfId="0" applyFont="1" applyFill="1" applyAlignment="1">
      <alignment horizontal="center"/>
    </xf>
    <xf numFmtId="0" fontId="4" fillId="4" borderId="0" xfId="0" applyFont="1" applyFill="1" applyAlignment="1">
      <alignment horizontal="center"/>
    </xf>
    <xf numFmtId="0" fontId="6" fillId="4" borderId="0" xfId="0" applyFont="1" applyFill="1" applyAlignment="1">
      <alignment vertical="center"/>
    </xf>
    <xf numFmtId="0" fontId="4" fillId="4" borderId="0" xfId="0" applyFont="1" applyFill="1" applyAlignment="1">
      <alignment horizontal="left" vertical="top" wrapText="1"/>
    </xf>
    <xf numFmtId="0" fontId="4" fillId="4" borderId="0" xfId="0" applyFont="1" applyFill="1" applyAlignment="1">
      <alignment horizontal="center" vertical="top" wrapText="1"/>
    </xf>
    <xf numFmtId="0" fontId="5" fillId="4" borderId="0" xfId="0" applyFont="1" applyFill="1" applyAlignment="1">
      <alignment vertical="center"/>
    </xf>
    <xf numFmtId="0" fontId="5" fillId="4" borderId="0" xfId="0" applyFont="1" applyFill="1" applyAlignment="1">
      <alignment horizontal="right" vertical="center"/>
    </xf>
    <xf numFmtId="0" fontId="0" fillId="4" borderId="0" xfId="0" applyFill="1"/>
    <xf numFmtId="0" fontId="4" fillId="4" borderId="1" xfId="0" applyFont="1" applyFill="1" applyBorder="1" applyAlignment="1">
      <alignment horizontal="left" vertical="center" wrapText="1"/>
    </xf>
    <xf numFmtId="0" fontId="19" fillId="4" borderId="0" xfId="0" applyFont="1" applyFill="1" applyProtection="1">
      <protection hidden="1"/>
    </xf>
    <xf numFmtId="0" fontId="20" fillId="4" borderId="0" xfId="0" applyFont="1" applyFill="1" applyProtection="1">
      <protection hidden="1"/>
    </xf>
    <xf numFmtId="0" fontId="20" fillId="4" borderId="0" xfId="0" applyFont="1" applyFill="1"/>
    <xf numFmtId="0" fontId="21" fillId="4" borderId="0" xfId="0" applyFont="1" applyFill="1" applyAlignment="1" applyProtection="1">
      <alignment vertical="center"/>
      <protection hidden="1"/>
    </xf>
    <xf numFmtId="0" fontId="19" fillId="4" borderId="0" xfId="0" applyFont="1" applyFill="1"/>
    <xf numFmtId="0" fontId="19" fillId="4" borderId="0" xfId="0" applyFont="1" applyFill="1" applyAlignment="1">
      <alignment horizontal="center"/>
    </xf>
    <xf numFmtId="0" fontId="20" fillId="4" borderId="0" xfId="0" applyFont="1" applyFill="1" applyProtection="1">
      <protection locked="0"/>
    </xf>
    <xf numFmtId="0" fontId="20" fillId="4" borderId="0" xfId="0" applyFont="1" applyFill="1" applyAlignment="1">
      <alignment horizontal="center"/>
    </xf>
    <xf numFmtId="0" fontId="21" fillId="4" borderId="0" xfId="0" applyFont="1" applyFill="1"/>
    <xf numFmtId="0" fontId="4" fillId="6" borderId="11" xfId="0" applyFont="1" applyFill="1" applyBorder="1" applyAlignment="1" applyProtection="1">
      <alignment horizontal="center"/>
      <protection locked="0"/>
    </xf>
    <xf numFmtId="0" fontId="21" fillId="4" borderId="0" xfId="6" applyFont="1" applyFill="1" applyAlignment="1">
      <alignment horizontal="left"/>
    </xf>
    <xf numFmtId="0" fontId="23" fillId="4" borderId="0" xfId="6" applyFont="1" applyFill="1" applyAlignment="1">
      <alignment horizontal="centerContinuous"/>
    </xf>
    <xf numFmtId="0" fontId="23" fillId="2" borderId="1" xfId="6" applyFont="1" applyFill="1" applyBorder="1" applyAlignment="1">
      <alignment horizontal="center"/>
    </xf>
    <xf numFmtId="0" fontId="13" fillId="4" borderId="0" xfId="17" applyFont="1" applyFill="1" applyAlignment="1">
      <alignment horizontal="right"/>
    </xf>
    <xf numFmtId="0" fontId="4" fillId="4" borderId="0" xfId="0" applyFont="1" applyFill="1" applyAlignment="1">
      <alignment vertical="center"/>
    </xf>
    <xf numFmtId="0" fontId="26" fillId="4" borderId="0" xfId="3" applyFont="1" applyFill="1" applyAlignment="1">
      <alignment horizontal="center"/>
    </xf>
    <xf numFmtId="0" fontId="25" fillId="4" borderId="0" xfId="4" applyFont="1" applyFill="1"/>
    <xf numFmtId="0" fontId="17" fillId="3" borderId="9" xfId="3" applyFont="1" applyFill="1" applyBorder="1" applyAlignment="1">
      <alignment horizontal="left" vertical="center"/>
    </xf>
    <xf numFmtId="0" fontId="13" fillId="2" borderId="9" xfId="3" applyFont="1" applyFill="1" applyBorder="1" applyAlignment="1">
      <alignment horizontal="center" vertical="center" wrapText="1"/>
    </xf>
    <xf numFmtId="49" fontId="13" fillId="4" borderId="6" xfId="5" applyNumberFormat="1" applyFont="1" applyFill="1" applyBorder="1" applyAlignment="1">
      <alignment horizontal="left" vertical="center"/>
    </xf>
    <xf numFmtId="37" fontId="9" fillId="2" borderId="6" xfId="1" applyNumberFormat="1" applyFont="1" applyFill="1" applyBorder="1" applyAlignment="1">
      <alignment horizontal="center"/>
    </xf>
    <xf numFmtId="49" fontId="13" fillId="4" borderId="1" xfId="5" applyNumberFormat="1" applyFont="1" applyFill="1" applyBorder="1" applyAlignment="1">
      <alignment horizontal="left" vertical="center"/>
    </xf>
    <xf numFmtId="8" fontId="9" fillId="5" borderId="1" xfId="4" applyNumberFormat="1" applyFont="1" applyFill="1" applyBorder="1"/>
    <xf numFmtId="8" fontId="9" fillId="5" borderId="1" xfId="0" applyNumberFormat="1" applyFont="1" applyFill="1" applyBorder="1"/>
    <xf numFmtId="49" fontId="13" fillId="0" borderId="1" xfId="5" applyNumberFormat="1" applyFont="1" applyBorder="1" applyAlignment="1">
      <alignment horizontal="right" vertical="center"/>
    </xf>
    <xf numFmtId="0" fontId="9" fillId="4" borderId="0" xfId="4" applyFont="1" applyFill="1"/>
    <xf numFmtId="0" fontId="17" fillId="3" borderId="9" xfId="3" applyFont="1" applyFill="1" applyBorder="1" applyAlignment="1">
      <alignment horizontal="left" vertical="center" wrapText="1"/>
    </xf>
    <xf numFmtId="8" fontId="9" fillId="5" borderId="6" xfId="4" applyNumberFormat="1" applyFont="1" applyFill="1" applyBorder="1"/>
    <xf numFmtId="8" fontId="9" fillId="5" borderId="6" xfId="0" applyNumberFormat="1" applyFont="1" applyFill="1" applyBorder="1"/>
    <xf numFmtId="49" fontId="13" fillId="4" borderId="1" xfId="5" applyNumberFormat="1" applyFont="1" applyFill="1" applyBorder="1" applyAlignment="1">
      <alignment horizontal="left" vertical="center" indent="2"/>
    </xf>
    <xf numFmtId="8" fontId="9" fillId="0" borderId="1" xfId="4" applyNumberFormat="1" applyFont="1" applyBorder="1"/>
    <xf numFmtId="0" fontId="25" fillId="4" borderId="0" xfId="4" applyFont="1" applyFill="1" applyAlignment="1">
      <alignment horizontal="left"/>
    </xf>
    <xf numFmtId="0" fontId="27" fillId="4" borderId="0" xfId="3" applyFont="1" applyFill="1"/>
    <xf numFmtId="0" fontId="36" fillId="4" borderId="0" xfId="3" applyFont="1" applyFill="1"/>
    <xf numFmtId="0" fontId="37" fillId="4" borderId="0" xfId="3" applyFont="1" applyFill="1" applyAlignment="1">
      <alignment horizontal="left"/>
    </xf>
    <xf numFmtId="0" fontId="30" fillId="2" borderId="1" xfId="0" applyFont="1" applyFill="1" applyBorder="1" applyAlignment="1">
      <alignment horizontal="left"/>
    </xf>
    <xf numFmtId="0" fontId="30" fillId="2" borderId="1" xfId="0" applyFont="1" applyFill="1" applyBorder="1" applyAlignment="1">
      <alignment horizontal="center"/>
    </xf>
    <xf numFmtId="0" fontId="30" fillId="2" borderId="1" xfId="0" applyFont="1" applyFill="1" applyBorder="1" applyAlignment="1">
      <alignment horizontal="right"/>
    </xf>
    <xf numFmtId="0" fontId="38" fillId="0" borderId="1" xfId="0" applyFont="1" applyBorder="1"/>
    <xf numFmtId="44" fontId="30" fillId="2" borderId="1" xfId="28" applyFont="1" applyFill="1" applyBorder="1" applyAlignment="1">
      <alignment wrapText="1"/>
    </xf>
    <xf numFmtId="0" fontId="38" fillId="0" borderId="1" xfId="0" applyFont="1" applyBorder="1" applyAlignment="1">
      <alignment horizontal="right"/>
    </xf>
    <xf numFmtId="44" fontId="30" fillId="2" borderId="1" xfId="28" applyFont="1" applyFill="1" applyBorder="1"/>
    <xf numFmtId="0" fontId="30" fillId="7" borderId="1" xfId="20" applyFont="1" applyFill="1" applyBorder="1" applyAlignment="1">
      <alignment vertical="center" wrapText="1"/>
    </xf>
    <xf numFmtId="165" fontId="39" fillId="7" borderId="1" xfId="20" applyNumberFormat="1" applyFont="1" applyFill="1" applyBorder="1" applyAlignment="1">
      <alignment horizontal="center" vertical="center" wrapText="1"/>
    </xf>
    <xf numFmtId="0" fontId="30" fillId="5" borderId="1" xfId="0" applyFont="1" applyFill="1" applyBorder="1" applyAlignment="1" applyProtection="1">
      <alignment horizontal="center" vertical="center" wrapText="1"/>
      <protection locked="0"/>
    </xf>
    <xf numFmtId="0" fontId="29" fillId="4" borderId="0" xfId="7" applyFont="1" applyFill="1"/>
    <xf numFmtId="0" fontId="30" fillId="0" borderId="1" xfId="0" applyFont="1" applyBorder="1" applyAlignment="1">
      <alignment vertical="center" wrapText="1"/>
    </xf>
    <xf numFmtId="0" fontId="29" fillId="4" borderId="1" xfId="14" applyFont="1" applyFill="1" applyBorder="1" applyAlignment="1" applyProtection="1">
      <alignment horizontal="left" vertical="center" wrapText="1"/>
      <protection locked="0"/>
    </xf>
    <xf numFmtId="0" fontId="29" fillId="4" borderId="1" xfId="0" applyFont="1" applyFill="1" applyBorder="1" applyAlignment="1">
      <alignment vertical="center" wrapText="1"/>
    </xf>
    <xf numFmtId="0" fontId="4" fillId="5" borderId="25" xfId="0" applyFont="1" applyFill="1" applyBorder="1" applyAlignment="1" applyProtection="1">
      <alignment horizontal="left" vertical="center"/>
      <protection locked="0"/>
    </xf>
    <xf numFmtId="0" fontId="4" fillId="5" borderId="7" xfId="0" applyFont="1" applyFill="1" applyBorder="1" applyAlignment="1" applyProtection="1">
      <alignment horizontal="left" vertical="center"/>
      <protection locked="0"/>
    </xf>
    <xf numFmtId="0" fontId="17" fillId="3" borderId="0" xfId="0" applyFont="1" applyFill="1"/>
    <xf numFmtId="0" fontId="17" fillId="3" borderId="0" xfId="0" applyFont="1" applyFill="1" applyAlignment="1">
      <alignment vertical="center"/>
    </xf>
    <xf numFmtId="0" fontId="30" fillId="4" borderId="0" xfId="0" applyFont="1" applyFill="1"/>
    <xf numFmtId="0" fontId="30" fillId="0" borderId="1" xfId="0" applyFont="1" applyBorder="1" applyAlignment="1">
      <alignment horizontal="center" vertical="center"/>
    </xf>
    <xf numFmtId="0" fontId="23" fillId="4" borderId="0" xfId="6" applyFont="1" applyFill="1"/>
    <xf numFmtId="0" fontId="7" fillId="8" borderId="22" xfId="0" applyFont="1" applyFill="1" applyBorder="1"/>
    <xf numFmtId="0" fontId="17" fillId="8" borderId="22" xfId="0" applyFont="1" applyFill="1" applyBorder="1" applyAlignment="1">
      <alignment horizontal="right" wrapText="1"/>
    </xf>
    <xf numFmtId="0" fontId="28" fillId="3" borderId="9" xfId="3" applyFont="1" applyFill="1" applyBorder="1" applyAlignment="1">
      <alignment horizontal="center" vertical="center" wrapText="1"/>
    </xf>
    <xf numFmtId="0" fontId="30" fillId="4" borderId="0" xfId="31" applyFont="1" applyFill="1"/>
    <xf numFmtId="49" fontId="45" fillId="0" borderId="6" xfId="5" applyNumberFormat="1" applyFont="1" applyBorder="1" applyAlignment="1">
      <alignment horizontal="left" vertical="center"/>
    </xf>
    <xf numFmtId="49" fontId="18" fillId="0" borderId="6" xfId="5" applyNumberFormat="1" applyFont="1" applyBorder="1" applyAlignment="1">
      <alignment horizontal="left" vertical="center" wrapText="1"/>
    </xf>
    <xf numFmtId="0" fontId="25" fillId="5" borderId="6" xfId="4" applyFont="1" applyFill="1" applyBorder="1"/>
    <xf numFmtId="49" fontId="45" fillId="0" borderId="1" xfId="5" applyNumberFormat="1" applyFont="1" applyBorder="1" applyAlignment="1">
      <alignment horizontal="left" vertical="center"/>
    </xf>
    <xf numFmtId="49" fontId="18" fillId="0" borderId="1" xfId="5" applyNumberFormat="1" applyFont="1" applyBorder="1" applyAlignment="1">
      <alignment horizontal="left" vertical="center" wrapText="1"/>
    </xf>
    <xf numFmtId="0" fontId="25" fillId="5" borderId="1" xfId="4" applyFont="1" applyFill="1" applyBorder="1"/>
    <xf numFmtId="0" fontId="28" fillId="3" borderId="9" xfId="3" applyFont="1" applyFill="1" applyBorder="1" applyAlignment="1">
      <alignment horizontal="center" vertical="center"/>
    </xf>
    <xf numFmtId="0" fontId="19" fillId="4" borderId="0" xfId="0" applyFont="1" applyFill="1" applyAlignment="1" applyProtection="1">
      <alignment wrapText="1"/>
      <protection hidden="1"/>
    </xf>
    <xf numFmtId="0" fontId="7" fillId="3" borderId="18" xfId="0" applyFont="1" applyFill="1" applyBorder="1" applyAlignment="1">
      <alignment horizontal="left" vertical="center"/>
    </xf>
    <xf numFmtId="44" fontId="47" fillId="2" borderId="10" xfId="28" applyFont="1" applyFill="1" applyBorder="1" applyAlignment="1">
      <alignment horizontal="center"/>
    </xf>
    <xf numFmtId="44" fontId="47" fillId="2" borderId="1" xfId="28" applyFont="1" applyFill="1" applyBorder="1" applyAlignment="1">
      <alignment horizontal="center"/>
    </xf>
    <xf numFmtId="44" fontId="47" fillId="2" borderId="2" xfId="28" applyFont="1" applyFill="1" applyBorder="1" applyAlignment="1">
      <alignment horizontal="center"/>
    </xf>
    <xf numFmtId="44" fontId="47" fillId="2" borderId="10" xfId="28" applyFont="1" applyFill="1" applyBorder="1" applyAlignment="1">
      <alignment horizontal="right"/>
    </xf>
    <xf numFmtId="44" fontId="47" fillId="2" borderId="1" xfId="28" applyFont="1" applyFill="1" applyBorder="1" applyAlignment="1">
      <alignment horizontal="right"/>
    </xf>
    <xf numFmtId="44" fontId="47" fillId="2" borderId="2" xfId="28" applyFont="1" applyFill="1" applyBorder="1" applyAlignment="1">
      <alignment horizontal="right"/>
    </xf>
    <xf numFmtId="0" fontId="47" fillId="2" borderId="10" xfId="0" applyFont="1" applyFill="1" applyBorder="1" applyAlignment="1">
      <alignment horizontal="center"/>
    </xf>
    <xf numFmtId="0" fontId="47" fillId="2" borderId="1" xfId="0" applyFont="1" applyFill="1" applyBorder="1" applyAlignment="1">
      <alignment horizontal="center"/>
    </xf>
    <xf numFmtId="0" fontId="47" fillId="2" borderId="2" xfId="0" applyFont="1" applyFill="1" applyBorder="1" applyAlignment="1">
      <alignment horizontal="center"/>
    </xf>
    <xf numFmtId="0" fontId="30" fillId="4" borderId="0" xfId="0" applyFont="1" applyFill="1" applyAlignment="1">
      <alignment horizontal="center" wrapText="1"/>
    </xf>
    <xf numFmtId="0" fontId="30" fillId="4" borderId="0" xfId="0" applyFont="1" applyFill="1" applyAlignment="1">
      <alignment horizontal="center"/>
    </xf>
    <xf numFmtId="0" fontId="30" fillId="4" borderId="0" xfId="0" applyFont="1" applyFill="1" applyAlignment="1">
      <alignment horizontal="center" vertical="center"/>
    </xf>
    <xf numFmtId="9" fontId="39" fillId="5" borderId="1" xfId="20" applyNumberFormat="1" applyFont="1" applyFill="1" applyBorder="1" applyAlignment="1">
      <alignment horizontal="center" vertical="center" wrapText="1"/>
    </xf>
    <xf numFmtId="0" fontId="29" fillId="4" borderId="0" xfId="19" applyFont="1" applyFill="1" applyAlignment="1">
      <alignment horizontal="left" vertical="center" wrapText="1"/>
    </xf>
    <xf numFmtId="0" fontId="39" fillId="4" borderId="0" xfId="0" applyFont="1" applyFill="1" applyAlignment="1">
      <alignment horizontal="right" vertical="center"/>
    </xf>
    <xf numFmtId="0" fontId="28" fillId="8" borderId="9" xfId="20" applyFont="1" applyFill="1" applyBorder="1" applyAlignment="1">
      <alignment horizontal="center" vertical="center" wrapText="1"/>
    </xf>
    <xf numFmtId="0" fontId="30" fillId="0" borderId="6" xfId="19" applyFont="1" applyBorder="1" applyAlignment="1">
      <alignment horizontal="left" vertical="top" wrapText="1"/>
    </xf>
    <xf numFmtId="0" fontId="30" fillId="5" borderId="6" xfId="21" applyFont="1" applyFill="1" applyBorder="1" applyAlignment="1" applyProtection="1">
      <alignment horizontal="center" vertical="center" wrapText="1"/>
      <protection locked="0"/>
    </xf>
    <xf numFmtId="0" fontId="30" fillId="5" borderId="6" xfId="21" applyFont="1" applyFill="1" applyBorder="1" applyAlignment="1" applyProtection="1">
      <alignment vertical="center" wrapText="1"/>
      <protection locked="0"/>
    </xf>
    <xf numFmtId="9" fontId="30" fillId="5" borderId="6" xfId="21" applyNumberFormat="1" applyFont="1" applyFill="1" applyBorder="1" applyAlignment="1">
      <alignment vertical="center" wrapText="1"/>
    </xf>
    <xf numFmtId="0" fontId="30" fillId="0" borderId="1" xfId="19" applyFont="1" applyBorder="1" applyAlignment="1">
      <alignment horizontal="left" vertical="top" wrapText="1"/>
    </xf>
    <xf numFmtId="0" fontId="30" fillId="5" borderId="1" xfId="21" applyFont="1" applyFill="1" applyBorder="1" applyAlignment="1" applyProtection="1">
      <alignment vertical="center" wrapText="1"/>
      <protection locked="0"/>
    </xf>
    <xf numFmtId="9" fontId="30" fillId="5" borderId="1" xfId="21" applyNumberFormat="1" applyFont="1" applyFill="1" applyBorder="1" applyAlignment="1">
      <alignment vertical="center" wrapText="1"/>
    </xf>
    <xf numFmtId="9" fontId="30" fillId="5" borderId="1" xfId="21" applyNumberFormat="1" applyFont="1" applyFill="1" applyBorder="1" applyAlignment="1">
      <alignment horizontal="center" vertical="center" wrapText="1"/>
    </xf>
    <xf numFmtId="0" fontId="29" fillId="0" borderId="1" xfId="19" applyFont="1" applyBorder="1" applyAlignment="1">
      <alignment horizontal="left" vertical="top" wrapText="1"/>
    </xf>
    <xf numFmtId="0" fontId="23" fillId="0" borderId="1" xfId="19" applyFont="1" applyBorder="1" applyAlignment="1">
      <alignment horizontal="left" vertical="top" wrapText="1"/>
    </xf>
    <xf numFmtId="0" fontId="23" fillId="7" borderId="1" xfId="19" applyFont="1" applyFill="1" applyBorder="1" applyAlignment="1">
      <alignment horizontal="left" vertical="top"/>
    </xf>
    <xf numFmtId="0" fontId="29" fillId="7" borderId="1" xfId="19" applyFont="1" applyFill="1" applyBorder="1" applyAlignment="1">
      <alignment horizontal="left" vertical="top" wrapText="1"/>
    </xf>
    <xf numFmtId="0" fontId="30" fillId="4" borderId="0" xfId="0" applyFont="1" applyFill="1" applyAlignment="1">
      <alignment horizontal="right" vertical="center"/>
    </xf>
    <xf numFmtId="0" fontId="30" fillId="4" borderId="8" xfId="0" applyFont="1" applyFill="1" applyBorder="1" applyAlignment="1" applyProtection="1">
      <alignment horizontal="left"/>
      <protection locked="0"/>
    </xf>
    <xf numFmtId="0" fontId="30" fillId="4" borderId="0" xfId="0" applyFont="1" applyFill="1" applyAlignment="1" applyProtection="1">
      <alignment horizontal="left"/>
      <protection locked="0"/>
    </xf>
    <xf numFmtId="0" fontId="28" fillId="3" borderId="9" xfId="0" applyFont="1" applyFill="1" applyBorder="1" applyAlignment="1">
      <alignment horizontal="center" vertical="center"/>
    </xf>
    <xf numFmtId="0" fontId="28" fillId="3" borderId="9" xfId="0" applyFont="1" applyFill="1" applyBorder="1" applyAlignment="1">
      <alignment horizontal="left" vertical="center"/>
    </xf>
    <xf numFmtId="0" fontId="28" fillId="3" borderId="9" xfId="0" applyFont="1" applyFill="1" applyBorder="1" applyAlignment="1">
      <alignment horizontal="center" vertical="center" wrapText="1"/>
    </xf>
    <xf numFmtId="0" fontId="28" fillId="3" borderId="5" xfId="0" applyFont="1" applyFill="1" applyBorder="1" applyAlignment="1">
      <alignment horizontal="center" vertical="center"/>
    </xf>
    <xf numFmtId="0" fontId="30" fillId="0" borderId="1" xfId="10" applyFont="1" applyBorder="1" applyAlignment="1">
      <alignment horizontal="center" vertical="center"/>
    </xf>
    <xf numFmtId="0" fontId="40" fillId="0" borderId="1" xfId="0" applyFont="1" applyBorder="1" applyAlignment="1">
      <alignment horizontal="center" vertical="center" wrapText="1"/>
    </xf>
    <xf numFmtId="0" fontId="30" fillId="5" borderId="1" xfId="0" applyFont="1" applyFill="1" applyBorder="1" applyAlignment="1" applyProtection="1">
      <alignment horizontal="left" vertical="top" wrapText="1"/>
      <protection locked="0"/>
    </xf>
    <xf numFmtId="0" fontId="30" fillId="0" borderId="1" xfId="10" applyFont="1" applyBorder="1" applyAlignment="1">
      <alignment horizontal="left" vertical="top" wrapText="1"/>
    </xf>
    <xf numFmtId="0" fontId="23" fillId="2" borderId="1" xfId="0" applyFont="1" applyFill="1" applyBorder="1" applyAlignment="1">
      <alignment horizontal="center" vertical="center"/>
    </xf>
    <xf numFmtId="0" fontId="30" fillId="0" borderId="1" xfId="0" applyFont="1" applyBorder="1" applyAlignment="1">
      <alignment horizontal="left" vertical="center" wrapText="1"/>
    </xf>
    <xf numFmtId="0" fontId="30" fillId="0" borderId="1" xfId="10" applyFont="1" applyBorder="1" applyAlignment="1">
      <alignment horizontal="left" vertical="center" wrapText="1"/>
    </xf>
    <xf numFmtId="0" fontId="30" fillId="0" borderId="1" xfId="10" applyFont="1" applyBorder="1" applyAlignment="1">
      <alignment vertical="center" wrapText="1"/>
    </xf>
    <xf numFmtId="0" fontId="29" fillId="0" borderId="1" xfId="14" applyFont="1" applyBorder="1" applyAlignment="1" applyProtection="1">
      <alignment horizontal="left" vertical="center" wrapText="1"/>
      <protection locked="0"/>
    </xf>
    <xf numFmtId="0" fontId="23" fillId="2" borderId="2" xfId="15" applyFont="1" applyFill="1" applyBorder="1" applyAlignment="1">
      <alignment vertical="center"/>
    </xf>
    <xf numFmtId="0" fontId="40" fillId="2" borderId="1" xfId="0" applyFont="1" applyFill="1" applyBorder="1" applyAlignment="1">
      <alignment horizontal="center" vertical="center"/>
    </xf>
    <xf numFmtId="0" fontId="30" fillId="2" borderId="1" xfId="0" applyFont="1" applyFill="1" applyBorder="1" applyAlignment="1" applyProtection="1">
      <alignment horizontal="center" vertical="center"/>
      <protection locked="0"/>
    </xf>
    <xf numFmtId="0" fontId="30" fillId="2" borderId="1" xfId="0" applyFont="1" applyFill="1" applyBorder="1" applyAlignment="1" applyProtection="1">
      <alignment horizontal="left" vertical="top"/>
      <protection locked="0"/>
    </xf>
    <xf numFmtId="0" fontId="29" fillId="0" borderId="1" xfId="0" applyFont="1" applyBorder="1" applyAlignment="1">
      <alignment vertical="center" wrapText="1"/>
    </xf>
    <xf numFmtId="0" fontId="28" fillId="3" borderId="9" xfId="6" applyFont="1" applyFill="1" applyBorder="1"/>
    <xf numFmtId="0" fontId="28" fillId="3" borderId="9" xfId="6" applyFont="1" applyFill="1" applyBorder="1" applyAlignment="1">
      <alignment horizontal="center"/>
    </xf>
    <xf numFmtId="164" fontId="28" fillId="3" borderId="6" xfId="7" applyNumberFormat="1" applyFont="1" applyFill="1" applyBorder="1" applyAlignment="1">
      <alignment vertical="top"/>
    </xf>
    <xf numFmtId="164" fontId="28" fillId="3" borderId="6" xfId="7" applyNumberFormat="1" applyFont="1" applyFill="1" applyBorder="1" applyAlignment="1">
      <alignment horizontal="center" vertical="top" wrapText="1"/>
    </xf>
    <xf numFmtId="0" fontId="23" fillId="0" borderId="1" xfId="6" applyFont="1" applyBorder="1"/>
    <xf numFmtId="3" fontId="29" fillId="2" borderId="1" xfId="6" applyNumberFormat="1" applyFont="1" applyFill="1" applyBorder="1" applyAlignment="1">
      <alignment horizontal="centerContinuous"/>
    </xf>
    <xf numFmtId="0" fontId="23" fillId="10" borderId="1" xfId="6" applyFont="1" applyFill="1" applyBorder="1"/>
    <xf numFmtId="0" fontId="23" fillId="4" borderId="1" xfId="6" applyFont="1" applyFill="1" applyBorder="1" applyAlignment="1">
      <alignment horizontal="right"/>
    </xf>
    <xf numFmtId="3" fontId="23" fillId="5" borderId="1" xfId="6" applyNumberFormat="1" applyFont="1" applyFill="1" applyBorder="1" applyAlignment="1">
      <alignment horizontal="centerContinuous"/>
    </xf>
    <xf numFmtId="164" fontId="28" fillId="3" borderId="1" xfId="7" applyNumberFormat="1" applyFont="1" applyFill="1" applyBorder="1" applyAlignment="1">
      <alignment vertical="top"/>
    </xf>
    <xf numFmtId="164" fontId="28" fillId="3" borderId="1" xfId="7" applyNumberFormat="1" applyFont="1" applyFill="1" applyBorder="1" applyAlignment="1">
      <alignment horizontal="center" vertical="top" wrapText="1"/>
    </xf>
    <xf numFmtId="164" fontId="29" fillId="4" borderId="1" xfId="7" applyNumberFormat="1" applyFont="1" applyFill="1" applyBorder="1"/>
    <xf numFmtId="165" fontId="29" fillId="5" borderId="1" xfId="8" applyNumberFormat="1" applyFont="1" applyFill="1" applyBorder="1" applyAlignment="1">
      <alignment horizontal="center" vertical="center"/>
    </xf>
    <xf numFmtId="164" fontId="29" fillId="4" borderId="1" xfId="7" applyNumberFormat="1" applyFont="1" applyFill="1" applyBorder="1" applyAlignment="1">
      <alignment wrapText="1"/>
    </xf>
    <xf numFmtId="7" fontId="29" fillId="5" borderId="1" xfId="8" applyNumberFormat="1" applyFont="1" applyFill="1" applyBorder="1" applyAlignment="1">
      <alignment horizontal="center" vertical="center"/>
    </xf>
    <xf numFmtId="164" fontId="29" fillId="4" borderId="1" xfId="7" applyNumberFormat="1" applyFont="1" applyFill="1" applyBorder="1" applyAlignment="1">
      <alignment horizontal="left" vertical="center" wrapText="1"/>
    </xf>
    <xf numFmtId="7" fontId="29" fillId="4" borderId="1" xfId="8" applyNumberFormat="1" applyFont="1" applyFill="1" applyBorder="1" applyAlignment="1">
      <alignment horizontal="center" vertical="center"/>
    </xf>
    <xf numFmtId="0" fontId="50" fillId="4" borderId="0" xfId="0" applyFont="1" applyFill="1"/>
    <xf numFmtId="0" fontId="29" fillId="4" borderId="1" xfId="6" applyFont="1" applyFill="1" applyBorder="1"/>
    <xf numFmtId="0" fontId="29" fillId="4" borderId="21" xfId="6" applyFont="1" applyFill="1" applyBorder="1"/>
    <xf numFmtId="7" fontId="29" fillId="5" borderId="21" xfId="8" applyNumberFormat="1" applyFont="1" applyFill="1" applyBorder="1" applyAlignment="1">
      <alignment horizontal="center" vertical="center"/>
    </xf>
    <xf numFmtId="0" fontId="23" fillId="0" borderId="6" xfId="6" applyFont="1" applyBorder="1" applyAlignment="1">
      <alignment horizontal="right"/>
    </xf>
    <xf numFmtId="0" fontId="23" fillId="0" borderId="1" xfId="6" applyFont="1" applyBorder="1" applyAlignment="1">
      <alignment horizontal="right"/>
    </xf>
    <xf numFmtId="166" fontId="23" fillId="0" borderId="1" xfId="8" applyNumberFormat="1" applyFont="1" applyFill="1" applyBorder="1" applyAlignment="1">
      <alignment horizontal="center"/>
    </xf>
    <xf numFmtId="0" fontId="41" fillId="4" borderId="1" xfId="6" applyFont="1" applyFill="1" applyBorder="1" applyAlignment="1">
      <alignment horizontal="left" indent="1"/>
    </xf>
    <xf numFmtId="6" fontId="23" fillId="5" borderId="1" xfId="8" applyNumberFormat="1" applyFont="1" applyFill="1" applyBorder="1" applyAlignment="1">
      <alignment horizontal="center"/>
    </xf>
    <xf numFmtId="0" fontId="28" fillId="3" borderId="1" xfId="6" applyFont="1" applyFill="1" applyBorder="1"/>
    <xf numFmtId="0" fontId="28" fillId="3" borderId="1" xfId="6" applyFont="1" applyFill="1" applyBorder="1" applyAlignment="1">
      <alignment horizontal="center" vertical="center" wrapText="1"/>
    </xf>
    <xf numFmtId="0" fontId="29" fillId="2" borderId="1" xfId="6" applyFont="1" applyFill="1" applyBorder="1" applyAlignment="1">
      <alignment horizontal="left"/>
    </xf>
    <xf numFmtId="9" fontId="29" fillId="5" borderId="1" xfId="9" applyFont="1" applyFill="1" applyBorder="1" applyAlignment="1">
      <alignment horizontal="center"/>
    </xf>
    <xf numFmtId="0" fontId="28" fillId="3" borderId="1" xfId="6" applyFont="1" applyFill="1" applyBorder="1" applyAlignment="1">
      <alignment horizontal="center" wrapText="1"/>
    </xf>
    <xf numFmtId="0" fontId="29" fillId="0" borderId="1" xfId="6" applyFont="1" applyBorder="1" applyAlignment="1">
      <alignment vertical="center"/>
    </xf>
    <xf numFmtId="44" fontId="26" fillId="5" borderId="1" xfId="8" applyFont="1" applyFill="1" applyBorder="1" applyAlignment="1">
      <alignment horizontal="center" vertical="center"/>
    </xf>
    <xf numFmtId="0" fontId="30" fillId="0" borderId="0" xfId="10" applyFont="1"/>
    <xf numFmtId="0" fontId="46" fillId="3" borderId="31" xfId="0" applyFont="1" applyFill="1" applyBorder="1" applyAlignment="1">
      <alignment horizontal="center" vertical="center"/>
    </xf>
    <xf numFmtId="165" fontId="47" fillId="2" borderId="10" xfId="28" applyNumberFormat="1" applyFont="1" applyFill="1" applyBorder="1" applyAlignment="1">
      <alignment horizontal="center"/>
    </xf>
    <xf numFmtId="165" fontId="47" fillId="2" borderId="1" xfId="28" applyNumberFormat="1" applyFont="1" applyFill="1" applyBorder="1" applyAlignment="1">
      <alignment horizontal="center"/>
    </xf>
    <xf numFmtId="165" fontId="47" fillId="2" borderId="2" xfId="28" applyNumberFormat="1" applyFont="1" applyFill="1" applyBorder="1" applyAlignment="1">
      <alignment horizontal="center"/>
    </xf>
    <xf numFmtId="0" fontId="39" fillId="5" borderId="6" xfId="21" applyFont="1" applyFill="1" applyBorder="1" applyAlignment="1" applyProtection="1">
      <alignment vertical="center" wrapText="1"/>
      <protection locked="0"/>
    </xf>
    <xf numFmtId="0" fontId="51" fillId="2" borderId="0" xfId="30" applyFont="1" applyFill="1"/>
    <xf numFmtId="0" fontId="30" fillId="2" borderId="0" xfId="31" applyFont="1" applyFill="1"/>
    <xf numFmtId="0" fontId="30" fillId="5" borderId="1" xfId="0" applyFont="1" applyFill="1" applyBorder="1" applyAlignment="1">
      <alignment horizontal="center" vertical="center"/>
    </xf>
    <xf numFmtId="0" fontId="0" fillId="10" borderId="0" xfId="0" applyFill="1"/>
    <xf numFmtId="0" fontId="41" fillId="0" borderId="1" xfId="6" applyFont="1" applyBorder="1" applyAlignment="1">
      <alignment horizontal="left" indent="1"/>
    </xf>
    <xf numFmtId="0" fontId="30" fillId="4" borderId="0" xfId="0" applyFont="1" applyFill="1" applyAlignment="1">
      <alignment vertical="center"/>
    </xf>
    <xf numFmtId="0" fontId="29" fillId="5" borderId="1" xfId="8" applyNumberFormat="1" applyFont="1" applyFill="1" applyBorder="1" applyAlignment="1">
      <alignment horizontal="left" vertical="center"/>
    </xf>
    <xf numFmtId="0" fontId="47" fillId="2" borderId="8" xfId="0" applyFont="1" applyFill="1" applyBorder="1" applyAlignment="1">
      <alignment horizontal="right"/>
    </xf>
    <xf numFmtId="0" fontId="47" fillId="2" borderId="15" xfId="0" applyFont="1" applyFill="1" applyBorder="1" applyAlignment="1">
      <alignment horizontal="right"/>
    </xf>
    <xf numFmtId="0" fontId="47" fillId="2" borderId="15" xfId="0" applyFont="1" applyFill="1" applyBorder="1"/>
    <xf numFmtId="0" fontId="52" fillId="4" borderId="0" xfId="0" applyFont="1" applyFill="1"/>
    <xf numFmtId="0" fontId="53" fillId="3" borderId="9" xfId="0" applyFont="1" applyFill="1" applyBorder="1" applyAlignment="1">
      <alignment horizontal="left" wrapText="1"/>
    </xf>
    <xf numFmtId="0" fontId="53" fillId="3" borderId="24" xfId="0" applyFont="1" applyFill="1" applyBorder="1" applyAlignment="1">
      <alignment horizontal="left" wrapText="1"/>
    </xf>
    <xf numFmtId="0" fontId="52" fillId="4" borderId="15" xfId="0" applyFont="1" applyFill="1" applyBorder="1"/>
    <xf numFmtId="3" fontId="52" fillId="4" borderId="0" xfId="0" applyNumberFormat="1" applyFont="1" applyFill="1"/>
    <xf numFmtId="0" fontId="30" fillId="4" borderId="0" xfId="0" applyFont="1" applyFill="1" applyAlignment="1">
      <alignment horizontal="right"/>
    </xf>
    <xf numFmtId="0" fontId="30" fillId="2" borderId="1" xfId="0" applyFont="1" applyFill="1" applyBorder="1"/>
    <xf numFmtId="0" fontId="30" fillId="5" borderId="1" xfId="0" applyFont="1" applyFill="1" applyBorder="1"/>
    <xf numFmtId="0" fontId="54" fillId="4" borderId="0" xfId="0" applyFont="1" applyFill="1"/>
    <xf numFmtId="0" fontId="30" fillId="4" borderId="0" xfId="0" quotePrefix="1" applyFont="1" applyFill="1"/>
    <xf numFmtId="0" fontId="56" fillId="3" borderId="1" xfId="0" applyFont="1" applyFill="1" applyBorder="1" applyAlignment="1">
      <alignment horizontal="right"/>
    </xf>
    <xf numFmtId="0" fontId="30" fillId="2" borderId="2" xfId="0" applyFont="1" applyFill="1" applyBorder="1" applyAlignment="1">
      <alignment vertical="center"/>
    </xf>
    <xf numFmtId="0" fontId="30" fillId="2" borderId="1" xfId="0" applyFont="1" applyFill="1" applyBorder="1" applyAlignment="1">
      <alignment vertical="center"/>
    </xf>
    <xf numFmtId="0" fontId="30" fillId="0" borderId="0" xfId="0" applyFont="1"/>
    <xf numFmtId="0" fontId="30" fillId="0" borderId="0" xfId="0" applyFont="1" applyAlignment="1">
      <alignment horizontal="right"/>
    </xf>
    <xf numFmtId="0" fontId="56" fillId="3" borderId="1" xfId="0" applyFont="1" applyFill="1" applyBorder="1" applyAlignment="1">
      <alignment horizontal="center"/>
    </xf>
    <xf numFmtId="14" fontId="30" fillId="2" borderId="1" xfId="0" applyNumberFormat="1" applyFont="1" applyFill="1" applyBorder="1" applyAlignment="1">
      <alignment horizontal="center" vertical="center"/>
    </xf>
    <xf numFmtId="0" fontId="57" fillId="2" borderId="1" xfId="0" applyFont="1" applyFill="1" applyBorder="1"/>
    <xf numFmtId="0" fontId="54" fillId="4" borderId="0" xfId="0" applyFont="1" applyFill="1" applyAlignment="1">
      <alignment horizontal="left"/>
    </xf>
    <xf numFmtId="0" fontId="56" fillId="3" borderId="1" xfId="0" applyFont="1" applyFill="1" applyBorder="1" applyAlignment="1">
      <alignment horizontal="left"/>
    </xf>
    <xf numFmtId="0" fontId="31" fillId="4" borderId="0" xfId="0" applyFont="1" applyFill="1" applyAlignment="1">
      <alignment horizontal="right"/>
    </xf>
    <xf numFmtId="0" fontId="57" fillId="2" borderId="1" xfId="0" applyFont="1" applyFill="1" applyBorder="1" applyAlignment="1" applyProtection="1">
      <alignment horizontal="center"/>
      <protection locked="0"/>
    </xf>
    <xf numFmtId="0" fontId="56" fillId="3" borderId="22" xfId="0" applyFont="1" applyFill="1" applyBorder="1" applyAlignment="1">
      <alignment horizontal="center"/>
    </xf>
    <xf numFmtId="49" fontId="30" fillId="2" borderId="1" xfId="0" applyNumberFormat="1" applyFont="1" applyFill="1" applyBorder="1" applyAlignment="1">
      <alignment horizontal="center"/>
    </xf>
    <xf numFmtId="0" fontId="57" fillId="2" borderId="1" xfId="0" applyFont="1" applyFill="1" applyBorder="1" applyAlignment="1" applyProtection="1">
      <alignment wrapText="1"/>
      <protection locked="0"/>
    </xf>
    <xf numFmtId="49" fontId="30" fillId="2" borderId="1" xfId="0" quotePrefix="1" applyNumberFormat="1" applyFont="1" applyFill="1" applyBorder="1" applyAlignment="1">
      <alignment horizontal="center"/>
    </xf>
    <xf numFmtId="0" fontId="31" fillId="4" borderId="0" xfId="0" applyFont="1" applyFill="1"/>
    <xf numFmtId="0" fontId="30" fillId="11" borderId="1" xfId="0" applyFont="1" applyFill="1" applyBorder="1"/>
    <xf numFmtId="0" fontId="56" fillId="12" borderId="0" xfId="0" applyFont="1" applyFill="1"/>
    <xf numFmtId="0" fontId="24" fillId="12" borderId="0" xfId="0" applyFont="1" applyFill="1" applyAlignment="1">
      <alignment horizontal="right"/>
    </xf>
    <xf numFmtId="0" fontId="31" fillId="4" borderId="0" xfId="0" applyFont="1" applyFill="1" applyAlignment="1">
      <alignment horizontal="center"/>
    </xf>
    <xf numFmtId="0" fontId="28" fillId="3" borderId="1" xfId="0" applyFont="1" applyFill="1" applyBorder="1"/>
    <xf numFmtId="0" fontId="31" fillId="4" borderId="0" xfId="0" applyFont="1" applyFill="1" applyAlignment="1">
      <alignment horizontal="left"/>
    </xf>
    <xf numFmtId="0" fontId="39" fillId="4" borderId="0" xfId="0" applyFont="1" applyFill="1" applyAlignment="1">
      <alignment horizontal="center"/>
    </xf>
    <xf numFmtId="0" fontId="23" fillId="4" borderId="1" xfId="0" applyFont="1" applyFill="1" applyBorder="1" applyAlignment="1">
      <alignment horizontal="left"/>
    </xf>
    <xf numFmtId="0" fontId="30" fillId="4" borderId="1" xfId="0" applyFont="1" applyFill="1" applyBorder="1" applyAlignment="1">
      <alignment horizontal="center"/>
    </xf>
    <xf numFmtId="0" fontId="31" fillId="4" borderId="1" xfId="0" applyFont="1" applyFill="1" applyBorder="1"/>
    <xf numFmtId="0" fontId="39" fillId="4" borderId="16" xfId="0" applyFont="1" applyFill="1" applyBorder="1" applyAlignment="1">
      <alignment horizontal="center"/>
    </xf>
    <xf numFmtId="0" fontId="59" fillId="4" borderId="1" xfId="0" applyFont="1" applyFill="1" applyBorder="1" applyAlignment="1">
      <alignment horizontal="center"/>
    </xf>
    <xf numFmtId="49" fontId="30" fillId="2" borderId="1" xfId="0" applyNumberFormat="1" applyFont="1" applyFill="1" applyBorder="1" applyAlignment="1">
      <alignment horizontal="right"/>
    </xf>
    <xf numFmtId="0" fontId="38" fillId="2" borderId="1" xfId="0" applyFont="1" applyFill="1" applyBorder="1"/>
    <xf numFmtId="14" fontId="53" fillId="3" borderId="23" xfId="0" applyNumberFormat="1" applyFont="1" applyFill="1" applyBorder="1" applyAlignment="1">
      <alignment horizontal="center" wrapText="1"/>
    </xf>
    <xf numFmtId="14" fontId="53" fillId="3" borderId="9" xfId="0" applyNumberFormat="1" applyFont="1" applyFill="1" applyBorder="1" applyAlignment="1">
      <alignment horizontal="center" wrapText="1"/>
    </xf>
    <xf numFmtId="14" fontId="53" fillId="3" borderId="24" xfId="0" applyNumberFormat="1" applyFont="1" applyFill="1" applyBorder="1" applyAlignment="1">
      <alignment horizontal="center" wrapText="1"/>
    </xf>
    <xf numFmtId="0" fontId="38" fillId="2" borderId="1" xfId="0" applyFont="1" applyFill="1" applyBorder="1" applyAlignment="1">
      <alignment horizontal="center"/>
    </xf>
    <xf numFmtId="49" fontId="13" fillId="0" borderId="2" xfId="5" applyNumberFormat="1" applyFont="1" applyBorder="1" applyAlignment="1">
      <alignment horizontal="right" vertical="center"/>
    </xf>
    <xf numFmtId="8" fontId="9" fillId="5" borderId="5" xfId="4" applyNumberFormat="1" applyFont="1" applyFill="1" applyBorder="1"/>
    <xf numFmtId="8" fontId="9" fillId="5" borderId="5" xfId="0" applyNumberFormat="1" applyFont="1" applyFill="1" applyBorder="1"/>
    <xf numFmtId="0" fontId="23" fillId="4" borderId="0" xfId="4" applyFont="1" applyFill="1"/>
    <xf numFmtId="0" fontId="28" fillId="3" borderId="1" xfId="4" applyFont="1" applyFill="1" applyBorder="1" applyAlignment="1">
      <alignment vertical="center"/>
    </xf>
    <xf numFmtId="0" fontId="28" fillId="3" borderId="1" xfId="4" applyFont="1" applyFill="1" applyBorder="1" applyAlignment="1">
      <alignment horizontal="center" vertical="center" wrapText="1"/>
    </xf>
    <xf numFmtId="0" fontId="28" fillId="3" borderId="1" xfId="4" applyFont="1" applyFill="1" applyBorder="1" applyAlignment="1">
      <alignment horizontal="center" vertical="center"/>
    </xf>
    <xf numFmtId="0" fontId="28" fillId="3" borderId="1" xfId="4" applyFont="1" applyFill="1" applyBorder="1" applyAlignment="1">
      <alignment horizontal="center"/>
    </xf>
    <xf numFmtId="0" fontId="28" fillId="3" borderId="9" xfId="4" applyFont="1" applyFill="1" applyBorder="1" applyAlignment="1">
      <alignment horizontal="center"/>
    </xf>
    <xf numFmtId="0" fontId="29" fillId="6" borderId="2" xfId="4" applyFont="1" applyFill="1" applyBorder="1" applyAlignment="1">
      <alignment horizontal="center"/>
    </xf>
    <xf numFmtId="0" fontId="29" fillId="5" borderId="6" xfId="4" applyFont="1" applyFill="1" applyBorder="1"/>
    <xf numFmtId="0" fontId="29" fillId="5" borderId="1" xfId="4" applyFont="1" applyFill="1" applyBorder="1"/>
    <xf numFmtId="0" fontId="40" fillId="4" borderId="0" xfId="19" applyFont="1" applyFill="1" applyAlignment="1">
      <alignment horizontal="left" vertical="top"/>
    </xf>
    <xf numFmtId="3" fontId="0" fillId="4" borderId="0" xfId="0" applyNumberFormat="1" applyFill="1"/>
    <xf numFmtId="3" fontId="46" fillId="3" borderId="30" xfId="0" applyNumberFormat="1" applyFont="1" applyFill="1" applyBorder="1" applyAlignment="1">
      <alignment horizontal="center" wrapText="1"/>
    </xf>
    <xf numFmtId="3" fontId="47" fillId="2" borderId="15" xfId="0" quotePrefix="1" applyNumberFormat="1" applyFont="1" applyFill="1" applyBorder="1" applyAlignment="1">
      <alignment horizontal="center"/>
    </xf>
    <xf numFmtId="3" fontId="47" fillId="2" borderId="15" xfId="0" applyNumberFormat="1" applyFont="1" applyFill="1" applyBorder="1" applyAlignment="1">
      <alignment horizontal="center"/>
    </xf>
    <xf numFmtId="3" fontId="55" fillId="2" borderId="15" xfId="0" applyNumberFormat="1" applyFont="1" applyFill="1" applyBorder="1" applyAlignment="1">
      <alignment horizontal="center"/>
    </xf>
    <xf numFmtId="0" fontId="0" fillId="4" borderId="20" xfId="0" applyFill="1" applyBorder="1"/>
    <xf numFmtId="0" fontId="47" fillId="4" borderId="0" xfId="0" applyFont="1" applyFill="1"/>
    <xf numFmtId="0" fontId="52" fillId="4" borderId="20" xfId="0" applyFont="1" applyFill="1" applyBorder="1"/>
    <xf numFmtId="166" fontId="47" fillId="2" borderId="10" xfId="28" applyNumberFormat="1" applyFont="1" applyFill="1" applyBorder="1" applyAlignment="1">
      <alignment horizontal="center"/>
    </xf>
    <xf numFmtId="166" fontId="47" fillId="2" borderId="1" xfId="28" applyNumberFormat="1" applyFont="1" applyFill="1" applyBorder="1" applyAlignment="1">
      <alignment horizontal="center"/>
    </xf>
    <xf numFmtId="166" fontId="47" fillId="2" borderId="2" xfId="28" applyNumberFormat="1" applyFont="1" applyFill="1" applyBorder="1" applyAlignment="1">
      <alignment horizontal="center"/>
    </xf>
    <xf numFmtId="0" fontId="28" fillId="3" borderId="2" xfId="0" applyFont="1" applyFill="1" applyBorder="1" applyAlignment="1">
      <alignment vertical="center"/>
    </xf>
    <xf numFmtId="0" fontId="28" fillId="3" borderId="15" xfId="0" applyFont="1" applyFill="1" applyBorder="1" applyAlignment="1">
      <alignment vertical="center"/>
    </xf>
    <xf numFmtId="0" fontId="28" fillId="3" borderId="10" xfId="0" applyFont="1" applyFill="1" applyBorder="1" applyAlignment="1">
      <alignment vertical="center"/>
    </xf>
    <xf numFmtId="0" fontId="28" fillId="3" borderId="1" xfId="0" applyFont="1" applyFill="1" applyBorder="1" applyAlignment="1">
      <alignment horizontal="right" vertical="center"/>
    </xf>
    <xf numFmtId="167" fontId="30" fillId="5" borderId="1" xfId="29" applyNumberFormat="1" applyFont="1" applyFill="1" applyBorder="1" applyAlignment="1" applyProtection="1">
      <alignment horizontal="center" vertical="center" wrapText="1"/>
      <protection locked="0"/>
    </xf>
    <xf numFmtId="0" fontId="30" fillId="10" borderId="1" xfId="0" applyFont="1" applyFill="1" applyBorder="1" applyAlignment="1">
      <alignment horizontal="center" vertical="center"/>
    </xf>
    <xf numFmtId="165" fontId="23" fillId="5" borderId="6" xfId="8" applyNumberFormat="1" applyFont="1" applyFill="1" applyBorder="1" applyAlignment="1">
      <alignment horizontal="center" vertical="center"/>
    </xf>
    <xf numFmtId="164" fontId="28" fillId="3" borderId="1" xfId="7" applyNumberFormat="1" applyFont="1" applyFill="1" applyBorder="1" applyAlignment="1">
      <alignment horizontal="center" vertical="center" wrapText="1"/>
    </xf>
    <xf numFmtId="164" fontId="28" fillId="3" borderId="5" xfId="7" applyNumberFormat="1" applyFont="1" applyFill="1" applyBorder="1" applyAlignment="1">
      <alignment horizontal="center" vertical="center" wrapText="1"/>
    </xf>
    <xf numFmtId="0" fontId="4" fillId="4" borderId="27" xfId="0" applyFont="1" applyFill="1" applyBorder="1"/>
    <xf numFmtId="0" fontId="44" fillId="4" borderId="26" xfId="0" applyFont="1" applyFill="1" applyBorder="1" applyAlignment="1">
      <alignment horizontal="left" vertical="top"/>
    </xf>
    <xf numFmtId="0" fontId="4" fillId="4" borderId="35" xfId="0" applyFont="1" applyFill="1" applyBorder="1" applyAlignment="1">
      <alignment horizontal="left" vertical="top"/>
    </xf>
    <xf numFmtId="0" fontId="4" fillId="4" borderId="38" xfId="0" applyFont="1" applyFill="1" applyBorder="1" applyAlignment="1">
      <alignment horizontal="left" vertical="top"/>
    </xf>
    <xf numFmtId="0" fontId="4" fillId="4" borderId="32" xfId="2" applyFont="1" applyFill="1" applyBorder="1" applyAlignment="1" applyProtection="1">
      <alignment horizontal="left" vertical="top" wrapText="1"/>
      <protection hidden="1"/>
    </xf>
    <xf numFmtId="0" fontId="17" fillId="3" borderId="41" xfId="0" applyFont="1" applyFill="1" applyBorder="1" applyAlignment="1">
      <alignment horizontal="left" vertical="center"/>
    </xf>
    <xf numFmtId="0" fontId="4" fillId="4" borderId="32" xfId="2" applyFont="1" applyFill="1" applyBorder="1" applyAlignment="1">
      <alignment vertical="center" wrapText="1"/>
    </xf>
    <xf numFmtId="0" fontId="4" fillId="4" borderId="35" xfId="2" applyFont="1" applyFill="1" applyBorder="1" applyAlignment="1">
      <alignment vertical="center" wrapText="1"/>
    </xf>
    <xf numFmtId="0" fontId="17" fillId="3" borderId="45" xfId="2" quotePrefix="1" applyFont="1" applyFill="1" applyBorder="1" applyAlignment="1">
      <alignment horizontal="left" vertical="center" wrapText="1"/>
    </xf>
    <xf numFmtId="0" fontId="17" fillId="3" borderId="46" xfId="2" quotePrefix="1" applyFont="1" applyFill="1" applyBorder="1" applyAlignment="1">
      <alignment horizontal="left" vertical="center" wrapText="1"/>
    </xf>
    <xf numFmtId="0" fontId="4" fillId="4" borderId="47" xfId="2" applyFont="1" applyFill="1" applyBorder="1" applyAlignment="1">
      <alignment vertical="center" wrapText="1"/>
    </xf>
    <xf numFmtId="0" fontId="5" fillId="2" borderId="45" xfId="2" applyFont="1" applyFill="1" applyBorder="1" applyAlignment="1">
      <alignment vertical="center" wrapText="1"/>
    </xf>
    <xf numFmtId="0" fontId="4" fillId="2" borderId="48" xfId="2" applyFont="1" applyFill="1" applyBorder="1" applyAlignment="1">
      <alignment vertical="center" wrapText="1"/>
    </xf>
    <xf numFmtId="0" fontId="5" fillId="2" borderId="49" xfId="2" applyFont="1" applyFill="1" applyBorder="1" applyAlignment="1">
      <alignment vertical="center" wrapText="1"/>
    </xf>
    <xf numFmtId="0" fontId="4" fillId="2" borderId="50" xfId="2" applyFont="1" applyFill="1" applyBorder="1" applyAlignment="1">
      <alignment vertical="center" wrapText="1"/>
    </xf>
    <xf numFmtId="0" fontId="4" fillId="4" borderId="38" xfId="2" applyFont="1" applyFill="1" applyBorder="1" applyAlignment="1">
      <alignment vertical="center" wrapText="1"/>
    </xf>
    <xf numFmtId="0" fontId="5" fillId="2" borderId="51" xfId="2" applyFont="1" applyFill="1" applyBorder="1" applyAlignment="1">
      <alignment vertical="center" wrapText="1"/>
    </xf>
    <xf numFmtId="0" fontId="4" fillId="2" borderId="52" xfId="2" applyFont="1" applyFill="1" applyBorder="1" applyAlignment="1">
      <alignment vertical="center" wrapText="1"/>
    </xf>
    <xf numFmtId="0" fontId="4" fillId="4" borderId="35" xfId="2" applyFont="1" applyFill="1" applyBorder="1" applyAlignment="1">
      <alignment horizontal="left" vertical="center" wrapText="1"/>
    </xf>
    <xf numFmtId="164" fontId="17" fillId="3" borderId="45" xfId="2" quotePrefix="1" applyNumberFormat="1" applyFont="1" applyFill="1" applyBorder="1" applyAlignment="1">
      <alignment horizontal="left" vertical="center" wrapText="1"/>
    </xf>
    <xf numFmtId="164" fontId="17" fillId="3" borderId="46" xfId="2" quotePrefix="1" applyNumberFormat="1" applyFont="1" applyFill="1" applyBorder="1" applyAlignment="1">
      <alignment horizontal="left" vertical="center" wrapText="1"/>
    </xf>
    <xf numFmtId="0" fontId="4" fillId="4" borderId="47" xfId="2" applyFont="1" applyFill="1" applyBorder="1" applyAlignment="1">
      <alignment horizontal="left" vertical="center" wrapText="1"/>
    </xf>
    <xf numFmtId="164" fontId="4" fillId="0" borderId="49" xfId="2" quotePrefix="1" applyNumberFormat="1" applyFont="1" applyBorder="1" applyAlignment="1">
      <alignment horizontal="left" vertical="center" wrapText="1"/>
    </xf>
    <xf numFmtId="0" fontId="4" fillId="4" borderId="38" xfId="2" applyFont="1" applyFill="1" applyBorder="1" applyAlignment="1">
      <alignment horizontal="left" vertical="center" wrapText="1"/>
    </xf>
    <xf numFmtId="164" fontId="4" fillId="0" borderId="51" xfId="2" quotePrefix="1" applyNumberFormat="1" applyFont="1" applyBorder="1" applyAlignment="1">
      <alignment horizontal="left" vertical="center" wrapText="1"/>
    </xf>
    <xf numFmtId="164" fontId="4" fillId="2" borderId="52" xfId="2" quotePrefix="1" applyNumberFormat="1" applyFont="1" applyFill="1" applyBorder="1" applyAlignment="1">
      <alignment horizontal="left" vertical="center" wrapText="1"/>
    </xf>
    <xf numFmtId="0" fontId="4" fillId="0" borderId="35" xfId="2" applyFont="1" applyBorder="1" applyAlignment="1">
      <alignment horizontal="left" vertical="center" wrapText="1"/>
    </xf>
    <xf numFmtId="164" fontId="4" fillId="0" borderId="45" xfId="2" quotePrefix="1" applyNumberFormat="1" applyFont="1" applyBorder="1" applyAlignment="1">
      <alignment vertical="center" wrapText="1"/>
    </xf>
    <xf numFmtId="164" fontId="4" fillId="2" borderId="46" xfId="2" quotePrefix="1" applyNumberFormat="1" applyFont="1" applyFill="1" applyBorder="1" applyAlignment="1">
      <alignment vertical="center" wrapText="1"/>
    </xf>
    <xf numFmtId="0" fontId="4" fillId="4" borderId="47" xfId="0" applyFont="1" applyFill="1" applyBorder="1"/>
    <xf numFmtId="164" fontId="4" fillId="0" borderId="49" xfId="2" quotePrefix="1" applyNumberFormat="1" applyFont="1" applyBorder="1" applyAlignment="1">
      <alignment vertical="center" wrapText="1"/>
    </xf>
    <xf numFmtId="164" fontId="4" fillId="2" borderId="48" xfId="2" quotePrefix="1" applyNumberFormat="1" applyFont="1" applyFill="1" applyBorder="1" applyAlignment="1">
      <alignment vertical="center" wrapText="1"/>
    </xf>
    <xf numFmtId="0" fontId="4" fillId="4" borderId="38" xfId="0" applyFont="1" applyFill="1" applyBorder="1"/>
    <xf numFmtId="164" fontId="4" fillId="0" borderId="51" xfId="2" quotePrefix="1" applyNumberFormat="1" applyFont="1" applyBorder="1" applyAlignment="1">
      <alignment vertical="center" wrapText="1"/>
    </xf>
    <xf numFmtId="164" fontId="4" fillId="2" borderId="52" xfId="2" quotePrefix="1" applyNumberFormat="1" applyFont="1" applyFill="1" applyBorder="1" applyAlignment="1">
      <alignment vertical="center" wrapText="1"/>
    </xf>
    <xf numFmtId="8" fontId="9" fillId="0" borderId="5" xfId="4" applyNumberFormat="1" applyFont="1" applyBorder="1"/>
    <xf numFmtId="0" fontId="37" fillId="2" borderId="0" xfId="3" applyFont="1" applyFill="1" applyAlignment="1">
      <alignment horizontal="left"/>
    </xf>
    <xf numFmtId="0" fontId="4" fillId="0" borderId="32" xfId="2" applyFont="1" applyBorder="1" applyAlignment="1">
      <alignment horizontal="left" vertical="center" wrapText="1"/>
    </xf>
    <xf numFmtId="0" fontId="4" fillId="4" borderId="32" xfId="0" applyFont="1" applyFill="1" applyBorder="1" applyAlignment="1">
      <alignment horizontal="left" vertical="top"/>
    </xf>
    <xf numFmtId="0" fontId="34" fillId="4" borderId="33" xfId="0" applyFont="1" applyFill="1" applyBorder="1" applyAlignment="1">
      <alignment horizontal="center" vertical="top" wrapText="1"/>
    </xf>
    <xf numFmtId="0" fontId="34" fillId="4" borderId="34" xfId="0" applyFont="1" applyFill="1" applyBorder="1" applyAlignment="1">
      <alignment horizontal="center" vertical="top" wrapText="1"/>
    </xf>
    <xf numFmtId="0" fontId="9" fillId="4" borderId="36" xfId="0" applyFont="1" applyFill="1" applyBorder="1" applyAlignment="1">
      <alignment horizontal="center" vertical="top" wrapText="1"/>
    </xf>
    <xf numFmtId="0" fontId="9" fillId="4" borderId="37" xfId="0" applyFont="1" applyFill="1" applyBorder="1" applyAlignment="1">
      <alignment horizontal="center" vertical="top" wrapText="1"/>
    </xf>
    <xf numFmtId="0" fontId="4" fillId="4" borderId="33" xfId="0" applyFont="1" applyFill="1" applyBorder="1" applyAlignment="1">
      <alignment horizontal="center" vertical="top" wrapText="1"/>
    </xf>
    <xf numFmtId="0" fontId="4" fillId="4" borderId="34" xfId="0" applyFont="1" applyFill="1" applyBorder="1" applyAlignment="1">
      <alignment horizontal="center" vertical="top" wrapText="1"/>
    </xf>
    <xf numFmtId="0" fontId="4" fillId="0" borderId="39" xfId="0" applyFont="1" applyBorder="1" applyAlignment="1" applyProtection="1">
      <alignment horizontal="center" vertical="top" wrapText="1"/>
      <protection hidden="1"/>
    </xf>
    <xf numFmtId="0" fontId="4" fillId="0" borderId="40" xfId="0" applyFont="1" applyBorder="1" applyAlignment="1" applyProtection="1">
      <alignment horizontal="center" vertical="top" wrapText="1"/>
      <protection hidden="1"/>
    </xf>
    <xf numFmtId="0" fontId="17" fillId="3" borderId="0" xfId="0" applyFont="1" applyFill="1" applyAlignment="1">
      <alignment horizontal="center" vertical="center"/>
    </xf>
    <xf numFmtId="0" fontId="17" fillId="3" borderId="42" xfId="0" applyFont="1" applyFill="1" applyBorder="1" applyAlignment="1">
      <alignment horizontal="center" vertical="center"/>
    </xf>
    <xf numFmtId="0" fontId="4" fillId="2" borderId="43" xfId="2" applyFont="1" applyFill="1" applyBorder="1" applyAlignment="1">
      <alignment horizontal="center" vertical="center" wrapText="1"/>
    </xf>
    <xf numFmtId="0" fontId="4" fillId="2" borderId="44" xfId="2" applyFont="1" applyFill="1" applyBorder="1" applyAlignment="1">
      <alignment horizontal="center" vertical="center" wrapText="1"/>
    </xf>
    <xf numFmtId="164" fontId="4" fillId="2" borderId="43" xfId="2" applyNumberFormat="1" applyFont="1" applyFill="1" applyBorder="1" applyAlignment="1">
      <alignment horizontal="center" vertical="center" wrapText="1"/>
    </xf>
    <xf numFmtId="164" fontId="4" fillId="2" borderId="44" xfId="2" applyNumberFormat="1" applyFont="1" applyFill="1" applyBorder="1" applyAlignment="1">
      <alignment horizontal="center" vertical="center" wrapText="1"/>
    </xf>
    <xf numFmtId="0" fontId="4" fillId="5" borderId="53" xfId="0" applyFont="1" applyFill="1" applyBorder="1" applyAlignment="1" applyProtection="1">
      <alignment horizontal="center" vertical="top"/>
      <protection locked="0"/>
    </xf>
    <xf numFmtId="0" fontId="4" fillId="5" borderId="54" xfId="0" applyFont="1" applyFill="1" applyBorder="1" applyAlignment="1" applyProtection="1">
      <alignment horizontal="center" vertical="top"/>
      <protection locked="0"/>
    </xf>
    <xf numFmtId="0" fontId="4" fillId="5" borderId="55" xfId="0" applyFont="1" applyFill="1" applyBorder="1" applyAlignment="1" applyProtection="1">
      <alignment horizontal="center" vertical="top"/>
      <protection locked="0"/>
    </xf>
    <xf numFmtId="0" fontId="4" fillId="5" borderId="56" xfId="0" applyFont="1" applyFill="1" applyBorder="1" applyAlignment="1" applyProtection="1">
      <alignment horizontal="center" vertical="top"/>
      <protection locked="0"/>
    </xf>
    <xf numFmtId="14" fontId="4" fillId="5" borderId="57" xfId="0" applyNumberFormat="1" applyFont="1" applyFill="1" applyBorder="1" applyAlignment="1" applyProtection="1">
      <alignment horizontal="center" vertical="top"/>
      <protection locked="0"/>
    </xf>
    <xf numFmtId="14" fontId="4" fillId="5" borderId="58" xfId="0" applyNumberFormat="1" applyFont="1" applyFill="1" applyBorder="1" applyAlignment="1" applyProtection="1">
      <alignment horizontal="center" vertical="top"/>
      <protection locked="0"/>
    </xf>
    <xf numFmtId="9" fontId="4" fillId="2" borderId="43" xfId="2" applyNumberFormat="1" applyFont="1" applyFill="1" applyBorder="1" applyAlignment="1">
      <alignment horizontal="center" vertical="center" wrapText="1"/>
    </xf>
    <xf numFmtId="9" fontId="4" fillId="2" borderId="44" xfId="2" applyNumberFormat="1" applyFont="1" applyFill="1" applyBorder="1" applyAlignment="1">
      <alignment horizontal="center" vertical="center" wrapText="1"/>
    </xf>
    <xf numFmtId="0" fontId="4" fillId="0" borderId="39" xfId="2" applyFont="1" applyBorder="1" applyAlignment="1">
      <alignment horizontal="center" vertical="top" wrapText="1"/>
    </xf>
    <xf numFmtId="0" fontId="4" fillId="0" borderId="40" xfId="2" applyFont="1" applyBorder="1" applyAlignment="1">
      <alignment horizontal="center" vertical="top" wrapText="1"/>
    </xf>
    <xf numFmtId="0" fontId="19" fillId="4" borderId="0" xfId="0" applyFont="1" applyFill="1" applyAlignment="1" applyProtection="1">
      <alignment horizontal="left" wrapText="1"/>
      <protection hidden="1"/>
    </xf>
    <xf numFmtId="0" fontId="60" fillId="2" borderId="1" xfId="0" applyFont="1" applyFill="1" applyBorder="1" applyAlignment="1">
      <alignment horizontal="center" vertical="center"/>
    </xf>
    <xf numFmtId="0" fontId="4" fillId="4" borderId="0" xfId="0" applyFont="1" applyFill="1" applyAlignment="1">
      <alignment horizontal="left" vertical="top" wrapText="1"/>
    </xf>
    <xf numFmtId="0" fontId="29" fillId="5" borderId="1" xfId="8" applyNumberFormat="1" applyFont="1" applyFill="1" applyBorder="1" applyAlignment="1">
      <alignment horizontal="center" vertical="center"/>
    </xf>
    <xf numFmtId="164" fontId="28" fillId="3" borderId="17" xfId="7" applyNumberFormat="1" applyFont="1" applyFill="1" applyBorder="1" applyAlignment="1">
      <alignment horizontal="center" vertical="top" wrapText="1"/>
    </xf>
    <xf numFmtId="164" fontId="28" fillId="3" borderId="8" xfId="7" applyNumberFormat="1" applyFont="1" applyFill="1" applyBorder="1" applyAlignment="1">
      <alignment horizontal="center" vertical="top" wrapText="1"/>
    </xf>
    <xf numFmtId="0" fontId="29" fillId="5" borderId="2" xfId="8" applyNumberFormat="1" applyFont="1" applyFill="1" applyBorder="1" applyAlignment="1">
      <alignment horizontal="center" vertical="center"/>
    </xf>
    <xf numFmtId="0" fontId="29" fillId="5" borderId="10" xfId="8" applyNumberFormat="1" applyFont="1" applyFill="1" applyBorder="1" applyAlignment="1">
      <alignment horizontal="center" vertical="center"/>
    </xf>
    <xf numFmtId="164" fontId="28" fillId="3" borderId="17" xfId="7" applyNumberFormat="1" applyFont="1" applyFill="1" applyBorder="1" applyAlignment="1">
      <alignment horizontal="center" vertical="center" wrapText="1"/>
    </xf>
    <xf numFmtId="164" fontId="28" fillId="3" borderId="8" xfId="7" applyNumberFormat="1" applyFont="1" applyFill="1" applyBorder="1" applyAlignment="1">
      <alignment horizontal="center" vertical="center" wrapText="1"/>
    </xf>
    <xf numFmtId="0" fontId="4" fillId="6" borderId="12" xfId="0" applyFont="1" applyFill="1" applyBorder="1" applyAlignment="1" applyProtection="1">
      <alignment horizontal="center"/>
      <protection locked="0"/>
    </xf>
    <xf numFmtId="0" fontId="4" fillId="6" borderId="19" xfId="0" applyFont="1" applyFill="1" applyBorder="1" applyAlignment="1" applyProtection="1">
      <alignment horizontal="center"/>
      <protection locked="0"/>
    </xf>
    <xf numFmtId="0" fontId="4" fillId="6" borderId="13" xfId="0" applyFont="1" applyFill="1" applyBorder="1" applyAlignment="1" applyProtection="1">
      <alignment horizontal="center"/>
      <protection locked="0"/>
    </xf>
    <xf numFmtId="0" fontId="4" fillId="5" borderId="1" xfId="0" applyFont="1" applyFill="1" applyBorder="1" applyAlignment="1">
      <alignment horizontal="center"/>
    </xf>
    <xf numFmtId="165" fontId="13" fillId="0" borderId="1" xfId="4" applyNumberFormat="1" applyFont="1" applyBorder="1" applyAlignment="1">
      <alignment horizontal="center"/>
    </xf>
    <xf numFmtId="165" fontId="13" fillId="0" borderId="2" xfId="4" applyNumberFormat="1" applyFont="1" applyBorder="1" applyAlignment="1">
      <alignment horizontal="center"/>
    </xf>
    <xf numFmtId="165" fontId="13" fillId="0" borderId="15" xfId="4" applyNumberFormat="1" applyFont="1" applyBorder="1" applyAlignment="1">
      <alignment horizontal="center"/>
    </xf>
    <xf numFmtId="14" fontId="4" fillId="5" borderId="1" xfId="0" applyNumberFormat="1" applyFont="1" applyFill="1" applyBorder="1" applyAlignment="1">
      <alignment horizontal="center" vertical="center"/>
    </xf>
    <xf numFmtId="0" fontId="4" fillId="2" borderId="28" xfId="0" applyFont="1" applyFill="1" applyBorder="1" applyAlignment="1">
      <alignment horizontal="center"/>
    </xf>
    <xf numFmtId="0" fontId="4" fillId="2" borderId="29" xfId="0" applyFont="1" applyFill="1" applyBorder="1" applyAlignment="1">
      <alignment horizontal="center"/>
    </xf>
    <xf numFmtId="0" fontId="42" fillId="9" borderId="14" xfId="16" applyFont="1" applyFill="1" applyBorder="1" applyAlignment="1" applyProtection="1">
      <alignment horizontal="center" vertical="center"/>
      <protection locked="0"/>
    </xf>
    <xf numFmtId="0" fontId="42" fillId="9" borderId="20" xfId="16" applyFont="1" applyFill="1" applyBorder="1" applyAlignment="1" applyProtection="1">
      <alignment horizontal="center" vertical="center"/>
      <protection locked="0"/>
    </xf>
    <xf numFmtId="0" fontId="9" fillId="5" borderId="2" xfId="17" applyFont="1" applyFill="1" applyBorder="1" applyAlignment="1">
      <alignment horizontal="center" vertical="center"/>
    </xf>
    <xf numFmtId="0" fontId="9" fillId="5" borderId="15" xfId="17" applyFont="1" applyFill="1" applyBorder="1" applyAlignment="1">
      <alignment horizontal="center" vertical="center"/>
    </xf>
    <xf numFmtId="0" fontId="9" fillId="5" borderId="10" xfId="17" applyFont="1" applyFill="1" applyBorder="1" applyAlignment="1">
      <alignment horizontal="center" vertical="center"/>
    </xf>
    <xf numFmtId="0" fontId="32" fillId="0" borderId="0" xfId="3" applyFont="1" applyAlignment="1">
      <alignment horizontal="left"/>
    </xf>
    <xf numFmtId="0" fontId="32" fillId="4" borderId="0" xfId="3" applyFont="1" applyFill="1" applyAlignment="1">
      <alignment horizontal="left"/>
    </xf>
    <xf numFmtId="0" fontId="29" fillId="4" borderId="0" xfId="19" applyFont="1" applyFill="1" applyAlignment="1">
      <alignment horizontal="left" vertical="top" wrapText="1"/>
    </xf>
    <xf numFmtId="0" fontId="48" fillId="0" borderId="1" xfId="21" applyFont="1" applyBorder="1" applyAlignment="1">
      <alignment horizontal="left" vertical="top" wrapText="1"/>
    </xf>
    <xf numFmtId="0" fontId="23" fillId="0" borderId="1" xfId="19" applyFont="1" applyBorder="1" applyAlignment="1">
      <alignment horizontal="left" vertical="center" wrapText="1"/>
    </xf>
    <xf numFmtId="0" fontId="23" fillId="0" borderId="1" xfId="19" applyFont="1" applyBorder="1" applyAlignment="1">
      <alignment horizontal="left" vertical="top" wrapText="1"/>
    </xf>
    <xf numFmtId="0" fontId="29" fillId="4" borderId="0" xfId="19" applyFont="1" applyFill="1" applyAlignment="1">
      <alignment horizontal="left" wrapText="1"/>
    </xf>
    <xf numFmtId="0" fontId="29" fillId="4" borderId="0" xfId="19" applyFont="1" applyFill="1" applyAlignment="1">
      <alignment horizontal="left" vertical="center" wrapText="1"/>
    </xf>
    <xf numFmtId="0" fontId="23" fillId="0" borderId="6" xfId="19" applyFont="1" applyBorder="1" applyAlignment="1">
      <alignment horizontal="left" vertical="center" wrapText="1"/>
    </xf>
    <xf numFmtId="0" fontId="30" fillId="6" borderId="12" xfId="0" applyFont="1" applyFill="1" applyBorder="1" applyAlignment="1" applyProtection="1">
      <alignment horizontal="center"/>
      <protection locked="0"/>
    </xf>
    <xf numFmtId="0" fontId="30" fillId="6" borderId="13" xfId="0" applyFont="1" applyFill="1" applyBorder="1" applyAlignment="1" applyProtection="1">
      <alignment horizontal="center"/>
      <protection locked="0"/>
    </xf>
    <xf numFmtId="164" fontId="4" fillId="2" borderId="48" xfId="40" quotePrefix="1" applyNumberFormat="1" applyFont="1" applyFill="1" applyBorder="1" applyAlignment="1">
      <alignment horizontal="left" vertical="center" wrapText="1"/>
    </xf>
  </cellXfs>
  <cellStyles count="57">
    <cellStyle name="Comma" xfId="1" builtinId="3"/>
    <cellStyle name="Currency" xfId="28" builtinId="4"/>
    <cellStyle name="Currency 2" xfId="8" xr:uid="{541D94EA-995F-46CB-B01B-F71EA27542B3}"/>
    <cellStyle name="Normal" xfId="0" builtinId="0"/>
    <cellStyle name="Normal 10" xfId="32" xr:uid="{BB519FC5-034C-4975-9706-50293541B1A7}"/>
    <cellStyle name="Normal 11 2" xfId="14" xr:uid="{61714E26-7EE7-45C2-A4E7-CB77FBF606F8}"/>
    <cellStyle name="Normal 13 2 2" xfId="35" xr:uid="{9F0320B3-2FA9-4849-9B23-43E5DCF63C30}"/>
    <cellStyle name="Normal 13 2 2 2" xfId="54" xr:uid="{4CD03FE0-46E0-469E-BCF4-FAF01F72A7C1}"/>
    <cellStyle name="Normal 2" xfId="7" xr:uid="{9B6016F9-9EEE-4962-8F91-4AFB2C097AD3}"/>
    <cellStyle name="Normal 2 2 2" xfId="27" xr:uid="{55991C86-BC5B-43BC-8672-1C346AB88BF3}"/>
    <cellStyle name="Normal 2 2 2 2" xfId="18" xr:uid="{CF7FC152-F7C9-4366-826D-26C19B5757CB}"/>
    <cellStyle name="Normal 2 3" xfId="23" xr:uid="{AB301256-6891-469D-8AC1-D9E0C08E4D44}"/>
    <cellStyle name="Normal 3 2 2" xfId="10" xr:uid="{88595AF6-9B7B-48D7-84F9-6D05A71538EF}"/>
    <cellStyle name="Normal 3 2 2 2" xfId="41" xr:uid="{01CC1A7C-EA12-47F5-A2A4-09C42207B213}"/>
    <cellStyle name="Normal 3 2 2 3" xfId="16" xr:uid="{958B0BC0-E896-4242-8183-2D7A21B34A6F}"/>
    <cellStyle name="Normal 3 2 2 3 2" xfId="46" xr:uid="{78E1099F-9A78-42D8-86A7-01F04AA498C6}"/>
    <cellStyle name="Normal 3 3" xfId="26" xr:uid="{3540D14F-8081-4411-A3F7-1B164E1C5CC6}"/>
    <cellStyle name="Normal 3 3 2" xfId="52" xr:uid="{3CA0867C-69C0-48C8-875B-A27B79E28A2E}"/>
    <cellStyle name="Normal 38" xfId="17" xr:uid="{8B066E4F-2ADF-4E47-87E6-9B54D22B6629}"/>
    <cellStyle name="Normal 4 2 2" xfId="13" xr:uid="{7FD1E147-5FF9-4E9B-A1CB-4EDA874426C4}"/>
    <cellStyle name="Normal 4 2 2 2" xfId="44" xr:uid="{BFB32A8F-6E03-4E78-B290-3F323EDF9EB9}"/>
    <cellStyle name="Normal 4 3" xfId="2" xr:uid="{0C063809-4B38-4622-86D5-710A17DA2D2B}"/>
    <cellStyle name="Normal 4 3 2" xfId="15" xr:uid="{C935CBCC-B659-421F-8F71-EB14A4B58423}"/>
    <cellStyle name="Normal 4 3 2 2" xfId="20" xr:uid="{BE7E95F1-54CC-4399-9A52-1C4FBD1F432B}"/>
    <cellStyle name="Normal 4 3 2 2 2" xfId="21" xr:uid="{24FA88AE-0E6F-4300-9A47-65BDF27673BA}"/>
    <cellStyle name="Normal 4 3 2 2 2 2" xfId="48" xr:uid="{C4A2201A-F4D2-405D-9472-A3CF935192D2}"/>
    <cellStyle name="Normal 4 3 2 2 3" xfId="56" xr:uid="{1FBF6E86-2C81-4DC4-9411-1648DFD4E0AC}"/>
    <cellStyle name="Normal 4 3 2 2 4" xfId="47" xr:uid="{1C4E466B-1B5F-4498-B19B-AE50E8F3809E}"/>
    <cellStyle name="Normal 4 3 2 3" xfId="39" xr:uid="{3E963546-85CC-4E09-95E5-C7DE3760B81F}"/>
    <cellStyle name="Normal 4 3 2 4" xfId="45" xr:uid="{259E331E-553B-4166-BF43-8F1CED6D8B09}"/>
    <cellStyle name="Normal 4 3 3" xfId="40" xr:uid="{C2232089-CB9B-4915-87C5-D55B8FA2BFCE}"/>
    <cellStyle name="Normal 4 4 2" xfId="25" xr:uid="{BBF2492D-5048-437E-BEA2-992A00BA022A}"/>
    <cellStyle name="Normal 4 4 2 2" xfId="51" xr:uid="{49823268-C7D8-4EFA-9F7D-988B1565548B}"/>
    <cellStyle name="Normal 4 6" xfId="12" xr:uid="{D029A7A3-D76B-4999-96D6-77B2D50DB0EF}"/>
    <cellStyle name="Normal 4 6 2" xfId="43" xr:uid="{3EFCB937-0FB7-4642-94F2-20038AF7684D}"/>
    <cellStyle name="Normal 4 7" xfId="24" xr:uid="{91918D0E-04C4-4931-888E-416842EEA359}"/>
    <cellStyle name="Normal 4 7 2" xfId="38" xr:uid="{70A1A35E-534D-4FD6-B53B-CC7AC2209985}"/>
    <cellStyle name="Normal 4 7 2 2" xfId="55" xr:uid="{4B73EA2B-C83E-4FDD-8A3B-803BC181BC13}"/>
    <cellStyle name="Normal 4 7 3" xfId="50" xr:uid="{D911B278-A84D-43AC-991F-6772B61917BB}"/>
    <cellStyle name="Normal 6" xfId="36" xr:uid="{8F36461B-942F-4F53-A679-EEA82D5C3301}"/>
    <cellStyle name="Normal 6 2" xfId="19" xr:uid="{3E1E5E12-2789-489B-959A-F12F9CC247CF}"/>
    <cellStyle name="Normal 6 3 2" xfId="37" xr:uid="{6FF6BC1D-1B8A-4CBC-8B27-536C6B6D8BEF}"/>
    <cellStyle name="Normal 7" xfId="11" xr:uid="{61412D8B-7A29-443C-9617-969F8EA8ADB2}"/>
    <cellStyle name="Normal 7 2" xfId="5" xr:uid="{54CFEE76-E3F0-4270-BC7D-AB925DE097CE}"/>
    <cellStyle name="Normal 7 2 2" xfId="22" xr:uid="{9AB65AB4-5A81-494C-8768-8D79C8916EC3}"/>
    <cellStyle name="Normal 7 2 2 2" xfId="49" xr:uid="{969E5D4E-2D7D-4658-8336-D94CD022DEEE}"/>
    <cellStyle name="Normal 7 3" xfId="42" xr:uid="{FF99626F-76C8-4ECE-A66B-CBDCB6A0E78E}"/>
    <cellStyle name="Normal 9" xfId="31" xr:uid="{D9F72C60-1ACA-4E17-92E4-F547D49440A9}"/>
    <cellStyle name="Normal_Bid Form 6 - U&amp;S" xfId="3" xr:uid="{CE09D905-D660-4EF3-AB23-C1EAD138C91B}"/>
    <cellStyle name="Normal_bidform 3A" xfId="6" xr:uid="{CE9D7AD2-2402-4B16-B867-96D506B8EB29}"/>
    <cellStyle name="Normal_Exhibit 7-Fee Schedule" xfId="4" xr:uid="{868A20DE-E124-4005-8549-56FC3A9D48F0}"/>
    <cellStyle name="Normal_Standard Dental RFP 11-08-2010" xfId="30" xr:uid="{818A5DE4-5714-42C7-A8AF-04CB49645F75}"/>
    <cellStyle name="Percent" xfId="29" builtinId="5"/>
    <cellStyle name="Percent 2" xfId="9" xr:uid="{2697E70B-5ED9-4BB7-8266-2F6763080D70}"/>
    <cellStyle name="Percent 3" xfId="34" xr:uid="{38DE661D-A3DB-4549-B5A4-210994CBDABF}"/>
    <cellStyle name="Percent 3 2" xfId="53" xr:uid="{350EEF38-9C32-41AA-9993-58DA78CE67A3}"/>
    <cellStyle name="Style 1" xfId="33" xr:uid="{697C3AA2-DC28-47A5-8DF3-D47692D4B67C}"/>
  </cellStyles>
  <dxfs count="0"/>
  <tableStyles count="0" defaultTableStyle="TableStyleMedium2" defaultPivotStyle="PivotStyleLight16"/>
  <colors>
    <mruColors>
      <color rgb="FFDAE9F8"/>
      <color rgb="FFFFF2CC"/>
      <color rgb="FFFF9999"/>
      <color rgb="FFFFFF00"/>
      <color rgb="FF0B56A1"/>
      <color rgb="FFD9E3F3"/>
      <color rgb="FFFC672F"/>
      <color rgb="FFD9E1F2"/>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57785</xdr:colOff>
      <xdr:row>10</xdr:row>
      <xdr:rowOff>57785</xdr:rowOff>
    </xdr:to>
    <xdr:pic>
      <xdr:nvPicPr>
        <xdr:cNvPr id="2" name="Picture 18" descr="shim">
          <a:extLst>
            <a:ext uri="{FF2B5EF4-FFF2-40B4-BE49-F238E27FC236}">
              <a16:creationId xmlns:a16="http://schemas.microsoft.com/office/drawing/2014/main" id="{A9641583-5726-40B2-9098-A95DAFD9F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10527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57785</xdr:colOff>
      <xdr:row>10</xdr:row>
      <xdr:rowOff>91440</xdr:rowOff>
    </xdr:to>
    <xdr:pic>
      <xdr:nvPicPr>
        <xdr:cNvPr id="3" name="Picture 19" descr="shim">
          <a:extLst>
            <a:ext uri="{FF2B5EF4-FFF2-40B4-BE49-F238E27FC236}">
              <a16:creationId xmlns:a16="http://schemas.microsoft.com/office/drawing/2014/main" id="{AFDC3ADE-DC0C-4278-B6AA-0D6D61760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4105275"/>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57785</xdr:colOff>
      <xdr:row>10</xdr:row>
      <xdr:rowOff>57785</xdr:rowOff>
    </xdr:to>
    <xdr:pic>
      <xdr:nvPicPr>
        <xdr:cNvPr id="4" name="Picture 928" descr="shim">
          <a:extLst>
            <a:ext uri="{FF2B5EF4-FFF2-40B4-BE49-F238E27FC236}">
              <a16:creationId xmlns:a16="http://schemas.microsoft.com/office/drawing/2014/main" id="{6F261F87-E5B1-437B-B012-404C169C3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10527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57785</xdr:colOff>
      <xdr:row>10</xdr:row>
      <xdr:rowOff>57785</xdr:rowOff>
    </xdr:to>
    <xdr:pic>
      <xdr:nvPicPr>
        <xdr:cNvPr id="5" name="Picture 2586" descr="shim">
          <a:extLst>
            <a:ext uri="{FF2B5EF4-FFF2-40B4-BE49-F238E27FC236}">
              <a16:creationId xmlns:a16="http://schemas.microsoft.com/office/drawing/2014/main" id="{6F81B048-F240-4F4F-8B5A-3F32FF143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10527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57785</xdr:colOff>
      <xdr:row>10</xdr:row>
      <xdr:rowOff>91440</xdr:rowOff>
    </xdr:to>
    <xdr:pic>
      <xdr:nvPicPr>
        <xdr:cNvPr id="6" name="Picture 2587" descr="shim">
          <a:extLst>
            <a:ext uri="{FF2B5EF4-FFF2-40B4-BE49-F238E27FC236}">
              <a16:creationId xmlns:a16="http://schemas.microsoft.com/office/drawing/2014/main" id="{5E0673A3-2B50-402C-9B45-4FF7A96E9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4105275"/>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57785</xdr:colOff>
      <xdr:row>10</xdr:row>
      <xdr:rowOff>57785</xdr:rowOff>
    </xdr:to>
    <xdr:pic>
      <xdr:nvPicPr>
        <xdr:cNvPr id="7" name="Picture 2589" descr="shim">
          <a:extLst>
            <a:ext uri="{FF2B5EF4-FFF2-40B4-BE49-F238E27FC236}">
              <a16:creationId xmlns:a16="http://schemas.microsoft.com/office/drawing/2014/main" id="{B4CAF336-6411-4096-AAF3-305DDA3A6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10527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57785</xdr:colOff>
      <xdr:row>10</xdr:row>
      <xdr:rowOff>91440</xdr:rowOff>
    </xdr:to>
    <xdr:pic>
      <xdr:nvPicPr>
        <xdr:cNvPr id="8" name="Picture 2590" descr="shim">
          <a:extLst>
            <a:ext uri="{FF2B5EF4-FFF2-40B4-BE49-F238E27FC236}">
              <a16:creationId xmlns:a16="http://schemas.microsoft.com/office/drawing/2014/main" id="{F1264766-D33A-42B3-BC07-638B164DD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4105275"/>
          <a:ext cx="53975"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57785</xdr:colOff>
      <xdr:row>10</xdr:row>
      <xdr:rowOff>57785</xdr:rowOff>
    </xdr:to>
    <xdr:pic>
      <xdr:nvPicPr>
        <xdr:cNvPr id="9" name="Picture 2591" descr="shim">
          <a:extLst>
            <a:ext uri="{FF2B5EF4-FFF2-40B4-BE49-F238E27FC236}">
              <a16:creationId xmlns:a16="http://schemas.microsoft.com/office/drawing/2014/main" id="{39FB8771-43EF-4A90-886C-0DA15BA51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105275"/>
          <a:ext cx="53975" cy="5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992A1-885D-4279-8E44-F6A0C0CE019C}">
  <sheetPr codeName="Sheet27"/>
  <dimension ref="A1:J52"/>
  <sheetViews>
    <sheetView workbookViewId="0">
      <selection activeCell="C21" sqref="C21:D21"/>
    </sheetView>
  </sheetViews>
  <sheetFormatPr defaultColWidth="8.8984375" defaultRowHeight="15.6" x14ac:dyDescent="0.35"/>
  <cols>
    <col min="1" max="1" width="1.3984375" style="13" customWidth="1"/>
    <col min="2" max="2" width="26.8984375" style="13" customWidth="1"/>
    <col min="3" max="3" width="23.8984375" style="13" customWidth="1"/>
    <col min="4" max="4" width="2.09765625" style="13" customWidth="1"/>
    <col min="5" max="5" width="10.8984375" style="240" customWidth="1"/>
    <col min="6" max="6" width="2.09765625" style="13" customWidth="1"/>
    <col min="7" max="7" width="16.59765625" style="13" customWidth="1"/>
    <col min="8" max="8" width="19.59765625" style="13" bestFit="1" customWidth="1"/>
    <col min="9" max="9" width="17.3984375" style="13" bestFit="1" customWidth="1"/>
    <col min="10" max="10" width="16.59765625" style="13" customWidth="1"/>
    <col min="11" max="16384" width="8.8984375" style="13"/>
  </cols>
  <sheetData>
    <row r="1" spans="1:10" ht="16.8" x14ac:dyDescent="0.35">
      <c r="B1" s="15" t="str">
        <f>INPUT!$C$3</f>
        <v>Albemarle</v>
      </c>
      <c r="C1" s="16"/>
    </row>
    <row r="2" spans="1:10" ht="16.8" x14ac:dyDescent="0.35">
      <c r="B2" s="15" t="str">
        <f>INPUT!$D$11</f>
        <v>RFP#&lt;######&gt;</v>
      </c>
      <c r="C2" s="16"/>
    </row>
    <row r="3" spans="1:10" ht="16.8" x14ac:dyDescent="0.35">
      <c r="B3" s="323" t="str">
        <f>INPUT!$C$23</f>
        <v>Vision</v>
      </c>
      <c r="C3" s="323"/>
    </row>
    <row r="4" spans="1:10" ht="16.8" x14ac:dyDescent="0.35">
      <c r="B4" s="18" t="s">
        <v>0</v>
      </c>
      <c r="C4" s="17"/>
    </row>
    <row r="6" spans="1:10" x14ac:dyDescent="0.35">
      <c r="A6" s="182"/>
      <c r="B6" s="182"/>
      <c r="C6" s="182"/>
      <c r="D6" s="182"/>
      <c r="E6" s="186"/>
      <c r="F6" s="182"/>
      <c r="G6" s="182"/>
      <c r="H6" s="182"/>
      <c r="I6" s="182"/>
      <c r="J6" s="182"/>
    </row>
    <row r="7" spans="1:10" x14ac:dyDescent="0.35">
      <c r="A7" s="182"/>
      <c r="B7" s="182"/>
      <c r="C7" s="182"/>
      <c r="D7" s="182"/>
      <c r="E7" s="186"/>
      <c r="F7" s="182"/>
      <c r="G7" s="182"/>
      <c r="H7" s="182"/>
      <c r="I7" s="182"/>
      <c r="J7" s="182"/>
    </row>
    <row r="8" spans="1:10" ht="16.8" thickBot="1" x14ac:dyDescent="0.4">
      <c r="A8" s="182"/>
      <c r="B8" s="183" t="str">
        <f>INPUT!C16</f>
        <v>Vision</v>
      </c>
      <c r="C8" s="184"/>
      <c r="D8" s="182"/>
      <c r="E8" s="241" t="s">
        <v>1</v>
      </c>
      <c r="F8" s="182"/>
      <c r="G8" s="223">
        <f>INPUT!D8</f>
        <v>46023</v>
      </c>
      <c r="H8" s="224">
        <f>EDATE(G8,-12)</f>
        <v>45658</v>
      </c>
      <c r="I8" s="224">
        <f>EDATE(H8,-12)</f>
        <v>45292</v>
      </c>
      <c r="J8" s="225">
        <f>EDATE(I8,-12)</f>
        <v>44927</v>
      </c>
    </row>
    <row r="9" spans="1:10" ht="16.2" thickTop="1" x14ac:dyDescent="0.35">
      <c r="A9" s="182"/>
      <c r="B9" s="167" t="str">
        <f>INPUT!$C$3</f>
        <v>Albemarle</v>
      </c>
      <c r="C9" s="182"/>
      <c r="D9" s="182"/>
      <c r="E9" s="186"/>
      <c r="F9" s="182"/>
      <c r="G9" s="182"/>
      <c r="H9" s="182"/>
      <c r="I9" s="182"/>
      <c r="J9" s="182"/>
    </row>
    <row r="10" spans="1:10" ht="18.600000000000001" customHeight="1" x14ac:dyDescent="0.35">
      <c r="A10" s="182"/>
      <c r="B10" s="245"/>
      <c r="C10" s="180" t="s">
        <v>2</v>
      </c>
      <c r="E10" s="242">
        <f>SUM(E19,E28,E37,E46)</f>
        <v>0</v>
      </c>
      <c r="F10" s="182"/>
      <c r="G10" s="168"/>
      <c r="H10" s="169"/>
      <c r="I10" s="169"/>
      <c r="J10" s="170"/>
    </row>
    <row r="11" spans="1:10" x14ac:dyDescent="0.35">
      <c r="A11" s="182"/>
      <c r="B11" s="246"/>
      <c r="C11" s="185"/>
      <c r="D11" s="182"/>
      <c r="E11" s="186"/>
      <c r="F11" s="182"/>
      <c r="G11" s="182"/>
      <c r="H11" s="182"/>
      <c r="I11" s="182"/>
      <c r="J11" s="182"/>
    </row>
    <row r="12" spans="1:10" x14ac:dyDescent="0.35">
      <c r="A12" s="182"/>
      <c r="B12" s="182"/>
      <c r="C12" s="179"/>
      <c r="D12" s="182"/>
      <c r="E12" s="242" t="s">
        <v>3</v>
      </c>
      <c r="F12" s="182"/>
      <c r="G12" s="248"/>
      <c r="H12" s="249"/>
      <c r="I12" s="249"/>
      <c r="J12" s="250"/>
    </row>
    <row r="13" spans="1:10" x14ac:dyDescent="0.35">
      <c r="A13" s="182"/>
      <c r="B13" s="182"/>
      <c r="C13" s="179"/>
      <c r="D13" s="182"/>
      <c r="E13" s="242">
        <f>SUM(E19,E28,E37,E46)</f>
        <v>0</v>
      </c>
      <c r="F13" s="182"/>
      <c r="G13" s="168"/>
      <c r="H13" s="169"/>
      <c r="I13" s="169"/>
      <c r="J13" s="170"/>
    </row>
    <row r="14" spans="1:10" x14ac:dyDescent="0.35">
      <c r="A14" s="182"/>
      <c r="B14" s="182"/>
      <c r="C14" s="179"/>
      <c r="D14" s="182"/>
      <c r="E14" s="242"/>
      <c r="F14" s="182"/>
      <c r="G14" s="168"/>
      <c r="H14" s="169"/>
      <c r="I14" s="169"/>
      <c r="J14" s="170"/>
    </row>
    <row r="15" spans="1:10" x14ac:dyDescent="0.35">
      <c r="A15" s="182"/>
      <c r="B15" s="182"/>
      <c r="C15" s="179"/>
      <c r="D15" s="182"/>
      <c r="E15" s="242"/>
      <c r="F15" s="182"/>
      <c r="G15" s="168"/>
      <c r="H15" s="169"/>
      <c r="I15" s="169"/>
      <c r="J15" s="170"/>
    </row>
    <row r="16" spans="1:10" x14ac:dyDescent="0.35">
      <c r="A16" s="182"/>
      <c r="B16" s="182"/>
      <c r="C16" s="179"/>
      <c r="D16" s="182"/>
      <c r="E16" s="242"/>
      <c r="F16" s="182"/>
      <c r="G16" s="168"/>
      <c r="H16" s="169"/>
      <c r="I16" s="169"/>
      <c r="J16" s="170"/>
    </row>
    <row r="18" spans="1:10" x14ac:dyDescent="0.35">
      <c r="A18" s="182"/>
      <c r="B18" s="182"/>
      <c r="C18" s="180" t="s">
        <v>4</v>
      </c>
      <c r="D18" s="182"/>
      <c r="E18" s="243"/>
      <c r="F18" s="182"/>
      <c r="G18" s="90"/>
      <c r="H18" s="91"/>
      <c r="I18" s="91"/>
      <c r="J18" s="92"/>
    </row>
    <row r="19" spans="1:10" x14ac:dyDescent="0.35">
      <c r="A19" s="182"/>
      <c r="B19" s="182"/>
      <c r="C19" s="180" t="s">
        <v>5</v>
      </c>
      <c r="D19" s="182"/>
      <c r="E19" s="244">
        <f>SUM(E20:E25)</f>
        <v>0</v>
      </c>
      <c r="F19" s="182"/>
      <c r="G19" s="90"/>
      <c r="H19" s="91"/>
      <c r="I19" s="91"/>
      <c r="J19" s="92"/>
    </row>
    <row r="20" spans="1:10" x14ac:dyDescent="0.35">
      <c r="A20" s="182"/>
      <c r="B20" s="324" t="s">
        <v>6</v>
      </c>
      <c r="C20" s="181" t="str">
        <f>INPUT!$C$117</f>
        <v>Subscriber Only</v>
      </c>
      <c r="D20" s="182"/>
      <c r="E20" s="243"/>
      <c r="F20" s="182"/>
      <c r="G20" s="84"/>
      <c r="H20" s="85"/>
      <c r="I20" s="85"/>
      <c r="J20" s="86"/>
    </row>
    <row r="21" spans="1:10" x14ac:dyDescent="0.35">
      <c r="A21" s="182"/>
      <c r="B21" s="324"/>
      <c r="C21" s="181" t="str">
        <f>INPUT!$C$118</f>
        <v>Subscriber + Spouse</v>
      </c>
      <c r="D21" s="182"/>
      <c r="E21" s="242"/>
      <c r="F21" s="182"/>
      <c r="G21" s="87"/>
      <c r="H21" s="88"/>
      <c r="I21" s="88"/>
      <c r="J21" s="89"/>
    </row>
    <row r="22" spans="1:10" x14ac:dyDescent="0.35">
      <c r="A22" s="182"/>
      <c r="B22" s="324"/>
      <c r="C22" s="181" t="str">
        <f>INPUT!$C$119</f>
        <v>Subscriber + Child</v>
      </c>
      <c r="D22" s="182"/>
      <c r="E22" s="242"/>
      <c r="F22" s="182"/>
      <c r="G22" s="87"/>
      <c r="H22" s="88"/>
      <c r="I22" s="88"/>
      <c r="J22" s="89"/>
    </row>
    <row r="23" spans="1:10" x14ac:dyDescent="0.35">
      <c r="A23" s="182"/>
      <c r="B23" s="324"/>
      <c r="C23" s="181" t="str">
        <f>INPUT!$C$120</f>
        <v>Subscriber + Child(ren)</v>
      </c>
      <c r="D23" s="182"/>
      <c r="E23" s="242"/>
      <c r="F23" s="182"/>
      <c r="G23" s="87"/>
      <c r="H23" s="88"/>
      <c r="I23" s="88"/>
      <c r="J23" s="89"/>
    </row>
    <row r="24" spans="1:10" x14ac:dyDescent="0.35">
      <c r="A24" s="182"/>
      <c r="B24" s="324"/>
      <c r="C24" s="181" t="str">
        <f>INPUT!$C$121</f>
        <v>Family</v>
      </c>
      <c r="D24" s="182"/>
      <c r="E24" s="242"/>
      <c r="F24" s="182"/>
      <c r="G24" s="87"/>
      <c r="H24" s="88"/>
      <c r="I24" s="88"/>
      <c r="J24" s="89"/>
    </row>
    <row r="25" spans="1:10" x14ac:dyDescent="0.35">
      <c r="A25" s="182"/>
      <c r="B25" s="324"/>
      <c r="C25" s="181" t="str">
        <f>INPUT!$C$122</f>
        <v>Medicare</v>
      </c>
      <c r="D25" s="182"/>
      <c r="E25" s="242"/>
      <c r="F25" s="182"/>
      <c r="G25" s="87"/>
      <c r="H25" s="88"/>
      <c r="I25" s="88"/>
      <c r="J25" s="89"/>
    </row>
    <row r="26" spans="1:10" x14ac:dyDescent="0.35">
      <c r="A26" s="182"/>
      <c r="B26" s="247"/>
      <c r="C26" s="182"/>
      <c r="D26" s="182"/>
      <c r="E26" s="186"/>
      <c r="F26" s="182"/>
      <c r="G26" s="182"/>
      <c r="H26" s="182"/>
      <c r="I26" s="182"/>
      <c r="J26" s="182"/>
    </row>
    <row r="27" spans="1:10" x14ac:dyDescent="0.35">
      <c r="A27" s="182"/>
      <c r="B27" s="182"/>
      <c r="C27" s="180" t="s">
        <v>4</v>
      </c>
      <c r="D27" s="182"/>
      <c r="E27" s="243"/>
      <c r="F27" s="182"/>
      <c r="G27" s="90"/>
      <c r="H27" s="91"/>
      <c r="I27" s="91"/>
      <c r="J27" s="92"/>
    </row>
    <row r="28" spans="1:10" x14ac:dyDescent="0.35">
      <c r="A28" s="182"/>
      <c r="B28" s="182"/>
      <c r="C28" s="180" t="s">
        <v>5</v>
      </c>
      <c r="D28" s="182"/>
      <c r="E28" s="244">
        <f>SUM(E29:E34)</f>
        <v>0</v>
      </c>
      <c r="F28" s="182"/>
      <c r="G28" s="90"/>
      <c r="H28" s="91"/>
      <c r="I28" s="91"/>
      <c r="J28" s="92"/>
    </row>
    <row r="29" spans="1:10" x14ac:dyDescent="0.35">
      <c r="A29" s="182"/>
      <c r="B29" s="324" t="s">
        <v>6</v>
      </c>
      <c r="C29" s="181" t="str">
        <f>INPUT!$C$117</f>
        <v>Subscriber Only</v>
      </c>
      <c r="D29" s="182"/>
      <c r="E29" s="243"/>
      <c r="F29" s="182"/>
      <c r="G29" s="84"/>
      <c r="H29" s="85"/>
      <c r="I29" s="85"/>
      <c r="J29" s="86"/>
    </row>
    <row r="30" spans="1:10" x14ac:dyDescent="0.35">
      <c r="A30" s="182"/>
      <c r="B30" s="324"/>
      <c r="C30" s="181" t="str">
        <f>INPUT!$C$118</f>
        <v>Subscriber + Spouse</v>
      </c>
      <c r="D30" s="182"/>
      <c r="E30" s="242"/>
      <c r="F30" s="182"/>
      <c r="G30" s="87"/>
      <c r="H30" s="88"/>
      <c r="I30" s="88"/>
      <c r="J30" s="89"/>
    </row>
    <row r="31" spans="1:10" x14ac:dyDescent="0.35">
      <c r="A31" s="182"/>
      <c r="B31" s="324"/>
      <c r="C31" s="181" t="str">
        <f>INPUT!$C$119</f>
        <v>Subscriber + Child</v>
      </c>
      <c r="D31" s="182"/>
      <c r="E31" s="242"/>
      <c r="F31" s="182"/>
      <c r="G31" s="87"/>
      <c r="H31" s="88"/>
      <c r="I31" s="88"/>
      <c r="J31" s="89"/>
    </row>
    <row r="32" spans="1:10" x14ac:dyDescent="0.35">
      <c r="A32" s="182"/>
      <c r="B32" s="324"/>
      <c r="C32" s="181" t="str">
        <f>INPUT!$C$120</f>
        <v>Subscriber + Child(ren)</v>
      </c>
      <c r="D32" s="182"/>
      <c r="E32" s="242"/>
      <c r="F32" s="182"/>
      <c r="G32" s="87"/>
      <c r="H32" s="88"/>
      <c r="I32" s="88"/>
      <c r="J32" s="89"/>
    </row>
    <row r="33" spans="1:10" x14ac:dyDescent="0.35">
      <c r="A33" s="182"/>
      <c r="B33" s="324"/>
      <c r="C33" s="181" t="str">
        <f>INPUT!$C$121</f>
        <v>Family</v>
      </c>
      <c r="D33" s="182"/>
      <c r="E33" s="242"/>
      <c r="F33" s="182"/>
      <c r="G33" s="87"/>
      <c r="H33" s="88"/>
      <c r="I33" s="88"/>
      <c r="J33" s="89"/>
    </row>
    <row r="34" spans="1:10" x14ac:dyDescent="0.35">
      <c r="A34" s="182"/>
      <c r="B34" s="324"/>
      <c r="C34" s="181" t="str">
        <f>INPUT!$C$122</f>
        <v>Medicare</v>
      </c>
      <c r="D34" s="182"/>
      <c r="E34" s="242"/>
      <c r="F34" s="182"/>
      <c r="G34" s="87"/>
      <c r="H34" s="88"/>
      <c r="I34" s="88"/>
      <c r="J34" s="89"/>
    </row>
    <row r="35" spans="1:10" x14ac:dyDescent="0.35">
      <c r="A35" s="182"/>
      <c r="B35" s="182"/>
      <c r="C35" s="182"/>
      <c r="D35" s="182"/>
      <c r="E35" s="186"/>
      <c r="F35" s="182"/>
      <c r="G35" s="182"/>
      <c r="H35" s="182"/>
      <c r="I35" s="182"/>
      <c r="J35" s="182"/>
    </row>
    <row r="36" spans="1:10" x14ac:dyDescent="0.35">
      <c r="A36" s="182"/>
      <c r="B36" s="182"/>
      <c r="C36" s="180" t="s">
        <v>4</v>
      </c>
      <c r="D36" s="182"/>
      <c r="E36" s="243"/>
      <c r="F36" s="182"/>
      <c r="G36" s="90"/>
      <c r="H36" s="91"/>
      <c r="I36" s="91"/>
      <c r="J36" s="92"/>
    </row>
    <row r="37" spans="1:10" x14ac:dyDescent="0.35">
      <c r="A37" s="182"/>
      <c r="B37" s="182"/>
      <c r="C37" s="180" t="s">
        <v>5</v>
      </c>
      <c r="D37" s="182"/>
      <c r="E37" s="244">
        <f>SUM(E38:E43)</f>
        <v>0</v>
      </c>
      <c r="F37" s="182"/>
      <c r="G37" s="90"/>
      <c r="H37" s="91"/>
      <c r="I37" s="91"/>
      <c r="J37" s="92"/>
    </row>
    <row r="38" spans="1:10" x14ac:dyDescent="0.35">
      <c r="A38" s="182"/>
      <c r="B38" s="324" t="s">
        <v>6</v>
      </c>
      <c r="C38" s="181" t="str">
        <f>INPUT!$C$117</f>
        <v>Subscriber Only</v>
      </c>
      <c r="D38" s="182"/>
      <c r="E38" s="243"/>
      <c r="F38" s="182"/>
      <c r="G38" s="84"/>
      <c r="H38" s="85"/>
      <c r="I38" s="85"/>
      <c r="J38" s="86"/>
    </row>
    <row r="39" spans="1:10" x14ac:dyDescent="0.35">
      <c r="A39" s="182"/>
      <c r="B39" s="324"/>
      <c r="C39" s="181" t="str">
        <f>INPUT!$C$118</f>
        <v>Subscriber + Spouse</v>
      </c>
      <c r="D39" s="182"/>
      <c r="E39" s="242"/>
      <c r="F39" s="182"/>
      <c r="G39" s="87"/>
      <c r="H39" s="88"/>
      <c r="I39" s="88"/>
      <c r="J39" s="89"/>
    </row>
    <row r="40" spans="1:10" x14ac:dyDescent="0.35">
      <c r="A40" s="182"/>
      <c r="B40" s="324"/>
      <c r="C40" s="181" t="str">
        <f>INPUT!$C$119</f>
        <v>Subscriber + Child</v>
      </c>
      <c r="D40" s="182"/>
      <c r="E40" s="242"/>
      <c r="F40" s="182"/>
      <c r="G40" s="87"/>
      <c r="H40" s="88"/>
      <c r="I40" s="88"/>
      <c r="J40" s="89"/>
    </row>
    <row r="41" spans="1:10" x14ac:dyDescent="0.35">
      <c r="A41" s="182"/>
      <c r="B41" s="324"/>
      <c r="C41" s="181" t="str">
        <f>INPUT!$C$120</f>
        <v>Subscriber + Child(ren)</v>
      </c>
      <c r="D41" s="182"/>
      <c r="E41" s="242"/>
      <c r="F41" s="182"/>
      <c r="G41" s="87"/>
      <c r="H41" s="88"/>
      <c r="I41" s="88"/>
      <c r="J41" s="89"/>
    </row>
    <row r="42" spans="1:10" x14ac:dyDescent="0.35">
      <c r="A42" s="182"/>
      <c r="B42" s="324"/>
      <c r="C42" s="181" t="str">
        <f>INPUT!$C$121</f>
        <v>Family</v>
      </c>
      <c r="D42" s="182"/>
      <c r="E42" s="242"/>
      <c r="F42" s="182"/>
      <c r="G42" s="87"/>
      <c r="H42" s="88"/>
      <c r="I42" s="88"/>
      <c r="J42" s="89"/>
    </row>
    <row r="43" spans="1:10" x14ac:dyDescent="0.35">
      <c r="A43" s="182"/>
      <c r="B43" s="324"/>
      <c r="C43" s="181" t="str">
        <f>INPUT!$C$122</f>
        <v>Medicare</v>
      </c>
      <c r="D43" s="182"/>
      <c r="E43" s="242"/>
      <c r="F43" s="182"/>
      <c r="G43" s="87"/>
      <c r="H43" s="88"/>
      <c r="I43" s="88"/>
      <c r="J43" s="89"/>
    </row>
    <row r="44" spans="1:10" x14ac:dyDescent="0.35">
      <c r="A44" s="182"/>
      <c r="B44" s="182"/>
      <c r="C44" s="182"/>
      <c r="D44" s="182"/>
      <c r="E44" s="186"/>
      <c r="F44" s="182"/>
      <c r="G44" s="182"/>
      <c r="H44" s="182"/>
      <c r="I44" s="182"/>
      <c r="J44" s="182"/>
    </row>
    <row r="45" spans="1:10" x14ac:dyDescent="0.35">
      <c r="A45" s="182"/>
      <c r="B45" s="182"/>
      <c r="C45" s="180" t="s">
        <v>4</v>
      </c>
      <c r="D45" s="182"/>
      <c r="E45" s="243"/>
      <c r="F45" s="182"/>
      <c r="G45" s="90"/>
      <c r="H45" s="91"/>
      <c r="I45" s="91"/>
      <c r="J45" s="92"/>
    </row>
    <row r="46" spans="1:10" x14ac:dyDescent="0.35">
      <c r="A46" s="182"/>
      <c r="B46" s="182"/>
      <c r="C46" s="180" t="s">
        <v>5</v>
      </c>
      <c r="D46" s="182"/>
      <c r="E46" s="244">
        <f>SUM(E47:E52)</f>
        <v>0</v>
      </c>
      <c r="F46" s="182"/>
      <c r="G46" s="90"/>
      <c r="H46" s="91"/>
      <c r="I46" s="91"/>
      <c r="J46" s="92"/>
    </row>
    <row r="47" spans="1:10" x14ac:dyDescent="0.35">
      <c r="A47" s="182"/>
      <c r="B47" s="324" t="s">
        <v>6</v>
      </c>
      <c r="C47" s="181" t="str">
        <f>INPUT!$C$117</f>
        <v>Subscriber Only</v>
      </c>
      <c r="D47" s="182"/>
      <c r="E47" s="243"/>
      <c r="F47" s="182"/>
      <c r="G47" s="84"/>
      <c r="H47" s="85"/>
      <c r="I47" s="85"/>
      <c r="J47" s="86"/>
    </row>
    <row r="48" spans="1:10" x14ac:dyDescent="0.35">
      <c r="A48" s="182"/>
      <c r="B48" s="324"/>
      <c r="C48" s="181" t="str">
        <f>INPUT!$C$118</f>
        <v>Subscriber + Spouse</v>
      </c>
      <c r="D48" s="182"/>
      <c r="E48" s="242"/>
      <c r="F48" s="182"/>
      <c r="G48" s="87"/>
      <c r="H48" s="88"/>
      <c r="I48" s="88"/>
      <c r="J48" s="89"/>
    </row>
    <row r="49" spans="1:10" x14ac:dyDescent="0.35">
      <c r="A49" s="182"/>
      <c r="B49" s="324"/>
      <c r="C49" s="181" t="str">
        <f>INPUT!$C$119</f>
        <v>Subscriber + Child</v>
      </c>
      <c r="D49" s="182"/>
      <c r="E49" s="242"/>
      <c r="F49" s="182"/>
      <c r="G49" s="87"/>
      <c r="H49" s="88"/>
      <c r="I49" s="88"/>
      <c r="J49" s="89"/>
    </row>
    <row r="50" spans="1:10" x14ac:dyDescent="0.35">
      <c r="A50" s="182"/>
      <c r="B50" s="324"/>
      <c r="C50" s="181" t="str">
        <f>INPUT!$C$120</f>
        <v>Subscriber + Child(ren)</v>
      </c>
      <c r="D50" s="182"/>
      <c r="E50" s="242"/>
      <c r="F50" s="182"/>
      <c r="G50" s="87"/>
      <c r="H50" s="88"/>
      <c r="I50" s="88"/>
      <c r="J50" s="89"/>
    </row>
    <row r="51" spans="1:10" x14ac:dyDescent="0.35">
      <c r="A51" s="182"/>
      <c r="B51" s="324"/>
      <c r="C51" s="181" t="str">
        <f>INPUT!$C$121</f>
        <v>Family</v>
      </c>
      <c r="D51" s="182"/>
      <c r="E51" s="242"/>
      <c r="F51" s="182"/>
      <c r="G51" s="87"/>
      <c r="H51" s="88"/>
      <c r="I51" s="88"/>
      <c r="J51" s="89"/>
    </row>
    <row r="52" spans="1:10" x14ac:dyDescent="0.35">
      <c r="A52" s="182"/>
      <c r="B52" s="324"/>
      <c r="C52" s="181" t="str">
        <f>INPUT!$C$122</f>
        <v>Medicare</v>
      </c>
      <c r="D52" s="182"/>
      <c r="E52" s="242"/>
      <c r="F52" s="182"/>
      <c r="G52" s="87"/>
      <c r="H52" s="88"/>
      <c r="I52" s="88"/>
      <c r="J52" s="89"/>
    </row>
  </sheetData>
  <mergeCells count="5">
    <mergeCell ref="B3:C3"/>
    <mergeCell ref="B20:B25"/>
    <mergeCell ref="B29:B34"/>
    <mergeCell ref="B38:B43"/>
    <mergeCell ref="B47:B52"/>
  </mergeCells>
  <pageMargins left="0.7" right="0.7" top="0.75" bottom="0.75" header="0.3" footer="0.3"/>
  <pageSetup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1D9B3-7510-43A4-9B02-9096676B3148}">
  <sheetPr codeName="Sheet1">
    <tabColor rgb="FFFFF2CC"/>
  </sheetPr>
  <dimension ref="A1:U223"/>
  <sheetViews>
    <sheetView topLeftCell="A32" workbookViewId="0">
      <selection activeCell="C21" sqref="C21:D21"/>
    </sheetView>
  </sheetViews>
  <sheetFormatPr defaultColWidth="8.8984375" defaultRowHeight="15" x14ac:dyDescent="0.35"/>
  <cols>
    <col min="1" max="1" width="1.5" style="68" customWidth="1"/>
    <col min="2" max="2" width="21.3984375" style="196" customWidth="1"/>
    <col min="3" max="3" width="28.09765625" style="195" bestFit="1" customWidth="1"/>
    <col min="4" max="4" width="19.3984375" style="195" customWidth="1"/>
    <col min="5" max="5" width="37.8984375" style="195" bestFit="1" customWidth="1"/>
    <col min="6" max="6" width="61.5" style="195" bestFit="1" customWidth="1"/>
    <col min="7" max="7" width="18.59765625" style="195" bestFit="1" customWidth="1"/>
    <col min="8" max="9" width="18.5" style="195" bestFit="1" customWidth="1"/>
    <col min="10" max="10" width="14.59765625" style="68" bestFit="1" customWidth="1"/>
    <col min="11" max="11" width="8.8984375" style="68"/>
    <col min="12" max="12" width="20.5" style="68" bestFit="1" customWidth="1"/>
    <col min="13" max="16" width="8.8984375" style="68"/>
    <col min="17" max="17" width="20.5" style="68" bestFit="1" customWidth="1"/>
    <col min="18" max="19" width="8.8984375" style="68"/>
    <col min="20" max="20" width="14" style="68" bestFit="1" customWidth="1"/>
    <col min="21" max="21" width="8.8984375" style="68"/>
    <col min="22" max="16384" width="8.8984375" style="195"/>
  </cols>
  <sheetData>
    <row r="1" spans="2:20" s="68" customFormat="1" x14ac:dyDescent="0.35">
      <c r="B1" s="187" t="s">
        <v>7</v>
      </c>
      <c r="C1" s="188" t="s">
        <v>8</v>
      </c>
      <c r="D1" s="189" t="s">
        <v>9</v>
      </c>
      <c r="K1" s="190" t="s">
        <v>10</v>
      </c>
    </row>
    <row r="2" spans="2:20" s="68" customFormat="1" x14ac:dyDescent="0.35">
      <c r="B2" s="187"/>
      <c r="K2" s="191" t="s">
        <v>11</v>
      </c>
    </row>
    <row r="3" spans="2:20" x14ac:dyDescent="0.35">
      <c r="B3" s="192" t="s">
        <v>12</v>
      </c>
      <c r="C3" s="193" t="s">
        <v>13</v>
      </c>
      <c r="D3" s="192" t="s">
        <v>14</v>
      </c>
      <c r="E3" s="194" t="s">
        <v>15</v>
      </c>
      <c r="F3" s="192" t="s">
        <v>16</v>
      </c>
      <c r="G3" s="194" t="s">
        <v>17</v>
      </c>
      <c r="H3" s="68"/>
      <c r="I3" s="68"/>
      <c r="K3" s="191" t="s">
        <v>18</v>
      </c>
    </row>
    <row r="4" spans="2:20" s="68" customFormat="1" x14ac:dyDescent="0.35">
      <c r="B4" s="187"/>
      <c r="K4" s="191"/>
    </row>
    <row r="5" spans="2:20" x14ac:dyDescent="0.35">
      <c r="B5" s="192" t="s">
        <v>19</v>
      </c>
      <c r="C5" s="193" t="s">
        <v>20</v>
      </c>
      <c r="D5" s="193" t="s">
        <v>21</v>
      </c>
      <c r="E5" s="193" t="s">
        <v>22</v>
      </c>
      <c r="F5" s="193" t="s">
        <v>23</v>
      </c>
      <c r="G5" s="194" t="s">
        <v>24</v>
      </c>
      <c r="H5" s="68"/>
      <c r="I5" s="68"/>
      <c r="S5" s="94" t="s">
        <v>25</v>
      </c>
      <c r="T5" s="68" t="s">
        <v>26</v>
      </c>
    </row>
    <row r="6" spans="2:20" s="68" customFormat="1" x14ac:dyDescent="0.35">
      <c r="B6" s="187"/>
      <c r="K6" s="191"/>
      <c r="S6" s="94" t="s">
        <v>27</v>
      </c>
      <c r="T6" s="68" t="s">
        <v>28</v>
      </c>
    </row>
    <row r="7" spans="2:20" x14ac:dyDescent="0.35">
      <c r="C7" s="197" t="s">
        <v>29</v>
      </c>
      <c r="D7" s="197" t="s">
        <v>30</v>
      </c>
      <c r="E7" s="197" t="s">
        <v>31</v>
      </c>
      <c r="F7" s="197" t="s">
        <v>32</v>
      </c>
      <c r="G7" s="68"/>
      <c r="H7" s="68"/>
      <c r="I7" s="68"/>
      <c r="S7" s="94" t="s">
        <v>33</v>
      </c>
      <c r="T7" s="68" t="s">
        <v>34</v>
      </c>
    </row>
    <row r="8" spans="2:20" x14ac:dyDescent="0.35">
      <c r="B8" s="192" t="s">
        <v>35</v>
      </c>
      <c r="C8" s="198">
        <v>46753</v>
      </c>
      <c r="D8" s="198">
        <v>46023</v>
      </c>
      <c r="E8" s="198" t="s">
        <v>36</v>
      </c>
      <c r="F8" s="198">
        <v>45292</v>
      </c>
      <c r="G8" s="68"/>
      <c r="H8" s="68"/>
      <c r="I8" s="68"/>
      <c r="S8" s="94"/>
    </row>
    <row r="9" spans="2:20" s="68" customFormat="1" x14ac:dyDescent="0.35">
      <c r="B9" s="187"/>
      <c r="K9" s="191"/>
    </row>
    <row r="10" spans="2:20" x14ac:dyDescent="0.35">
      <c r="B10" s="187"/>
      <c r="C10" s="68"/>
      <c r="D10" s="197" t="s">
        <v>37</v>
      </c>
      <c r="E10" s="68"/>
      <c r="F10" s="68"/>
      <c r="G10" s="68"/>
      <c r="H10" s="68"/>
      <c r="I10" s="68"/>
    </row>
    <row r="11" spans="2:20" s="68" customFormat="1" x14ac:dyDescent="0.35">
      <c r="B11" s="192" t="s">
        <v>38</v>
      </c>
      <c r="C11" s="194" t="s">
        <v>39</v>
      </c>
      <c r="D11" s="199" t="str">
        <f>B11&amp;C11</f>
        <v>RFP#&lt;######&gt;</v>
      </c>
      <c r="K11" s="191"/>
    </row>
    <row r="12" spans="2:20" x14ac:dyDescent="0.35">
      <c r="B12" s="187"/>
      <c r="C12" s="68"/>
      <c r="D12" s="68"/>
      <c r="E12" s="68"/>
      <c r="F12" s="68"/>
      <c r="G12" s="68"/>
      <c r="H12" s="68"/>
      <c r="I12" s="68"/>
    </row>
    <row r="13" spans="2:20" x14ac:dyDescent="0.35">
      <c r="B13" s="192" t="s">
        <v>40</v>
      </c>
      <c r="C13" s="194" t="s">
        <v>41</v>
      </c>
      <c r="D13" s="194" t="s">
        <v>42</v>
      </c>
      <c r="E13" s="68"/>
      <c r="F13" s="68"/>
      <c r="G13" s="68"/>
      <c r="H13" s="68"/>
      <c r="I13" s="68"/>
      <c r="K13" s="200" t="s">
        <v>43</v>
      </c>
    </row>
    <row r="14" spans="2:20" x14ac:dyDescent="0.35">
      <c r="B14" s="187"/>
      <c r="C14" s="68"/>
      <c r="D14" s="68"/>
      <c r="E14" s="68"/>
      <c r="F14" s="197" t="s">
        <v>44</v>
      </c>
      <c r="G14" s="68"/>
      <c r="H14" s="68"/>
      <c r="I14" s="68"/>
      <c r="K14" s="68" t="s">
        <v>45</v>
      </c>
    </row>
    <row r="15" spans="2:20" x14ac:dyDescent="0.35">
      <c r="B15" s="201" t="s">
        <v>46</v>
      </c>
      <c r="C15" s="201"/>
      <c r="D15" s="68"/>
      <c r="E15" s="187"/>
      <c r="F15" s="197" t="s">
        <v>47</v>
      </c>
      <c r="G15" s="68"/>
      <c r="H15" s="68"/>
      <c r="I15" s="68"/>
      <c r="K15" s="68" t="s">
        <v>48</v>
      </c>
    </row>
    <row r="16" spans="2:20" ht="21.75" customHeight="1" x14ac:dyDescent="0.35">
      <c r="B16" s="202" t="s">
        <v>49</v>
      </c>
      <c r="C16" s="194" t="s">
        <v>50</v>
      </c>
      <c r="D16" s="68"/>
      <c r="F16" s="130">
        <v>3</v>
      </c>
      <c r="G16" s="130" t="s">
        <v>51</v>
      </c>
      <c r="H16" s="68"/>
      <c r="I16" s="68"/>
      <c r="K16" s="68" t="s">
        <v>52</v>
      </c>
    </row>
    <row r="17" spans="2:11" ht="21.75" customHeight="1" x14ac:dyDescent="0.35">
      <c r="B17" s="202" t="s">
        <v>53</v>
      </c>
      <c r="C17" s="194"/>
      <c r="D17" s="68"/>
      <c r="E17" s="187"/>
      <c r="F17" s="130">
        <v>3</v>
      </c>
      <c r="G17" s="130" t="s">
        <v>51</v>
      </c>
      <c r="H17" s="68"/>
      <c r="I17" s="68"/>
      <c r="K17" s="68" t="s">
        <v>54</v>
      </c>
    </row>
    <row r="18" spans="2:11" ht="21.75" customHeight="1" x14ac:dyDescent="0.35">
      <c r="B18" s="202" t="s">
        <v>55</v>
      </c>
      <c r="C18" s="194"/>
      <c r="D18" s="177"/>
      <c r="F18" s="130">
        <v>3</v>
      </c>
      <c r="G18" s="130" t="s">
        <v>51</v>
      </c>
      <c r="H18" s="68"/>
      <c r="I18" s="68"/>
      <c r="K18" s="68" t="s">
        <v>56</v>
      </c>
    </row>
    <row r="19" spans="2:11" ht="21.75" customHeight="1" x14ac:dyDescent="0.35">
      <c r="B19" s="202" t="s">
        <v>57</v>
      </c>
      <c r="C19" s="194"/>
      <c r="D19" s="68"/>
      <c r="E19" s="68"/>
      <c r="F19" s="130">
        <v>3</v>
      </c>
      <c r="G19" s="130" t="s">
        <v>51</v>
      </c>
      <c r="H19" s="68"/>
      <c r="I19" s="68"/>
    </row>
    <row r="20" spans="2:11" ht="21.75" customHeight="1" x14ac:dyDescent="0.35">
      <c r="B20" s="202" t="s">
        <v>58</v>
      </c>
      <c r="C20" s="194"/>
      <c r="D20" s="68"/>
      <c r="E20" s="177"/>
      <c r="F20" s="130">
        <v>3</v>
      </c>
      <c r="G20" s="130" t="s">
        <v>51</v>
      </c>
      <c r="H20" s="68"/>
      <c r="I20" s="68"/>
      <c r="K20" s="68" t="s">
        <v>59</v>
      </c>
    </row>
    <row r="21" spans="2:11" ht="21.75" customHeight="1" x14ac:dyDescent="0.35">
      <c r="B21" s="202" t="s">
        <v>60</v>
      </c>
      <c r="C21" s="194"/>
      <c r="D21" s="177"/>
      <c r="E21" s="177"/>
      <c r="F21" s="130"/>
      <c r="G21" s="130"/>
      <c r="H21" s="68"/>
      <c r="I21" s="68"/>
    </row>
    <row r="22" spans="2:11" x14ac:dyDescent="0.35">
      <c r="B22" s="187"/>
      <c r="C22" s="177"/>
      <c r="D22" s="177"/>
      <c r="E22" s="177"/>
      <c r="F22" s="68"/>
      <c r="G22" s="68"/>
      <c r="H22" s="68"/>
      <c r="I22" s="68"/>
    </row>
    <row r="23" spans="2:11" x14ac:dyDescent="0.35">
      <c r="B23" s="197" t="s">
        <v>37</v>
      </c>
      <c r="C23" s="199" t="s">
        <v>50</v>
      </c>
      <c r="D23" s="177"/>
      <c r="E23" s="192" t="s">
        <v>37</v>
      </c>
      <c r="F23" s="203" t="str">
        <f>G16&amp;" ("&amp;F16&amp;")"&amp;" Years"</f>
        <v>Three (3) Years</v>
      </c>
      <c r="G23" s="68"/>
      <c r="H23" s="68"/>
      <c r="I23" s="68"/>
    </row>
    <row r="24" spans="2:11" x14ac:dyDescent="0.35">
      <c r="B24" s="187"/>
      <c r="C24" s="177"/>
      <c r="D24" s="177"/>
      <c r="E24" s="68"/>
      <c r="F24" s="68"/>
      <c r="G24" s="68"/>
      <c r="H24" s="68"/>
      <c r="I24" s="68"/>
    </row>
    <row r="25" spans="2:11" x14ac:dyDescent="0.35">
      <c r="B25" s="187"/>
      <c r="C25" s="177"/>
      <c r="D25" s="177"/>
      <c r="E25" s="68"/>
      <c r="F25" s="68"/>
      <c r="G25" s="68"/>
      <c r="H25" s="68"/>
      <c r="I25" s="68"/>
    </row>
    <row r="26" spans="2:11" x14ac:dyDescent="0.35">
      <c r="B26" s="187"/>
      <c r="C26" s="177"/>
      <c r="D26" s="177"/>
      <c r="E26" s="68"/>
      <c r="F26" s="68"/>
      <c r="G26" s="68"/>
      <c r="H26" s="68"/>
      <c r="I26" s="68"/>
    </row>
    <row r="27" spans="2:11" x14ac:dyDescent="0.35">
      <c r="B27" s="187"/>
      <c r="C27" s="177"/>
      <c r="D27" s="177"/>
      <c r="E27" s="68"/>
      <c r="F27" s="68"/>
      <c r="G27" s="68"/>
      <c r="H27" s="68"/>
      <c r="I27" s="68"/>
    </row>
    <row r="28" spans="2:11" x14ac:dyDescent="0.35">
      <c r="B28" s="187"/>
      <c r="C28" s="177"/>
      <c r="D28" s="177"/>
      <c r="E28" s="68"/>
      <c r="F28" s="68"/>
      <c r="G28" s="68"/>
      <c r="H28" s="68"/>
      <c r="I28" s="68"/>
    </row>
    <row r="29" spans="2:11" x14ac:dyDescent="0.35">
      <c r="B29" s="187"/>
      <c r="C29" s="177"/>
      <c r="D29" s="177"/>
      <c r="E29" s="68"/>
      <c r="F29" s="68"/>
      <c r="G29" s="68"/>
      <c r="H29" s="68"/>
      <c r="I29" s="68"/>
    </row>
    <row r="30" spans="2:11" s="68" customFormat="1" x14ac:dyDescent="0.35">
      <c r="B30" s="187"/>
    </row>
    <row r="31" spans="2:11" s="68" customFormat="1" x14ac:dyDescent="0.35">
      <c r="B31" s="187"/>
    </row>
    <row r="32" spans="2:11" s="68" customFormat="1" x14ac:dyDescent="0.35">
      <c r="B32" s="187"/>
    </row>
    <row r="33" spans="2:9" s="68" customFormat="1" x14ac:dyDescent="0.35">
      <c r="B33" s="187"/>
    </row>
    <row r="34" spans="2:9" s="68" customFormat="1" x14ac:dyDescent="0.35">
      <c r="B34" s="187"/>
    </row>
    <row r="35" spans="2:9" x14ac:dyDescent="0.35">
      <c r="B35" s="197" t="s">
        <v>61</v>
      </c>
      <c r="C35" s="197" t="s">
        <v>62</v>
      </c>
      <c r="D35" s="197" t="s">
        <v>63</v>
      </c>
      <c r="E35" s="197" t="s">
        <v>64</v>
      </c>
      <c r="F35" s="197" t="s">
        <v>65</v>
      </c>
      <c r="G35" s="204" t="s">
        <v>66</v>
      </c>
      <c r="H35" s="68"/>
      <c r="I35" s="68"/>
    </row>
    <row r="36" spans="2:9" x14ac:dyDescent="0.35">
      <c r="B36" s="51" t="s">
        <v>67</v>
      </c>
      <c r="C36" s="51" t="s">
        <v>67</v>
      </c>
      <c r="D36" s="205" t="s">
        <v>67</v>
      </c>
      <c r="E36" s="51" t="s">
        <v>67</v>
      </c>
      <c r="F36" s="51" t="s">
        <v>67</v>
      </c>
      <c r="G36" s="51" t="s">
        <v>67</v>
      </c>
      <c r="H36" s="68"/>
      <c r="I36" s="68"/>
    </row>
    <row r="37" spans="2:9" x14ac:dyDescent="0.35">
      <c r="B37" s="51" t="s">
        <v>68</v>
      </c>
      <c r="C37" s="51" t="s">
        <v>69</v>
      </c>
      <c r="D37" s="205" t="s">
        <v>70</v>
      </c>
      <c r="E37" s="50" t="s">
        <v>71</v>
      </c>
      <c r="F37" s="199" t="str">
        <f>C37&amp;" Proposal Form "&amp;D37&amp;" - "&amp;E37</f>
        <v>Technical Proposal Form 1.0 - General Questionnaire</v>
      </c>
      <c r="G37" s="206" t="str">
        <f>LEFT(C37,1)&amp;"F "&amp;D37</f>
        <v>TF 1.0</v>
      </c>
      <c r="H37" s="68"/>
      <c r="I37" s="68"/>
    </row>
    <row r="38" spans="2:9" x14ac:dyDescent="0.35">
      <c r="B38" s="51" t="s">
        <v>68</v>
      </c>
      <c r="C38" s="51" t="s">
        <v>69</v>
      </c>
      <c r="D38" s="205" t="s">
        <v>70</v>
      </c>
      <c r="E38" s="50" t="s">
        <v>72</v>
      </c>
      <c r="F38" s="199" t="str">
        <f>C38&amp;" Proposal Form "&amp;D38&amp;" - "&amp;E38</f>
        <v>Technical Proposal Form 1.0 - Client Specific Questionnaire</v>
      </c>
      <c r="G38" s="206" t="str">
        <f>LEFT(C38,1)&amp;"F "&amp;D38</f>
        <v>TF 1.0</v>
      </c>
      <c r="H38" s="68"/>
      <c r="I38" s="68"/>
    </row>
    <row r="39" spans="2:9" x14ac:dyDescent="0.35">
      <c r="B39" s="51" t="s">
        <v>68</v>
      </c>
      <c r="C39" s="51" t="s">
        <v>73</v>
      </c>
      <c r="D39" s="205" t="s">
        <v>85</v>
      </c>
      <c r="E39" s="50" t="s">
        <v>74</v>
      </c>
      <c r="F39" s="199" t="str">
        <f t="shared" ref="F39:F42" si="0">C39&amp;" Proposal Form "&amp;D39&amp;" - "&amp;E39</f>
        <v>Financial Proposal Form 3.0 - Performance Guarantees</v>
      </c>
      <c r="G39" s="206" t="str">
        <f t="shared" ref="G39:G43" si="1">LEFT(C39,1)&amp;"F "&amp;D39</f>
        <v>FF 3.0</v>
      </c>
      <c r="H39" s="68"/>
      <c r="I39" s="68"/>
    </row>
    <row r="40" spans="2:9" x14ac:dyDescent="0.35">
      <c r="B40" s="51" t="s">
        <v>68</v>
      </c>
      <c r="C40" s="51" t="s">
        <v>69</v>
      </c>
      <c r="D40" s="205" t="s">
        <v>75</v>
      </c>
      <c r="E40" s="50" t="s">
        <v>76</v>
      </c>
      <c r="F40" s="199" t="str">
        <f t="shared" si="0"/>
        <v>Technical Proposal Form 11.0 - Deviations</v>
      </c>
      <c r="G40" s="206" t="str">
        <f t="shared" si="1"/>
        <v>TF 11.0</v>
      </c>
      <c r="H40" s="68"/>
      <c r="I40" s="68"/>
    </row>
    <row r="41" spans="2:9" x14ac:dyDescent="0.35">
      <c r="B41" s="51" t="s">
        <v>68</v>
      </c>
      <c r="C41" s="51" t="s">
        <v>69</v>
      </c>
      <c r="D41" s="205" t="s">
        <v>77</v>
      </c>
      <c r="E41" s="50" t="s">
        <v>78</v>
      </c>
      <c r="F41" s="199" t="str">
        <f t="shared" si="0"/>
        <v>Technical Proposal Form 12.0 - Key Differentiators</v>
      </c>
      <c r="G41" s="206" t="str">
        <f t="shared" si="1"/>
        <v>TF 12.0</v>
      </c>
      <c r="H41" s="68"/>
      <c r="I41" s="68"/>
    </row>
    <row r="42" spans="2:9" x14ac:dyDescent="0.35">
      <c r="B42" s="51" t="s">
        <v>68</v>
      </c>
      <c r="C42" s="51" t="s">
        <v>69</v>
      </c>
      <c r="D42" s="205" t="s">
        <v>79</v>
      </c>
      <c r="E42" s="50" t="s">
        <v>80</v>
      </c>
      <c r="F42" s="199" t="str">
        <f t="shared" si="0"/>
        <v>Technical Proposal Form 13.0 - References</v>
      </c>
      <c r="G42" s="206" t="str">
        <f t="shared" si="1"/>
        <v>TF 13.0</v>
      </c>
      <c r="H42" s="68"/>
      <c r="I42" s="68"/>
    </row>
    <row r="43" spans="2:9" x14ac:dyDescent="0.35">
      <c r="B43" s="51"/>
      <c r="C43" s="51"/>
      <c r="D43" s="205"/>
      <c r="E43" s="50"/>
      <c r="F43" s="199"/>
      <c r="G43" s="206" t="str">
        <f t="shared" si="1"/>
        <v xml:space="preserve">F </v>
      </c>
      <c r="H43" s="68"/>
      <c r="I43" s="68"/>
    </row>
    <row r="44" spans="2:9" x14ac:dyDescent="0.35">
      <c r="B44" s="51" t="s">
        <v>81</v>
      </c>
      <c r="C44" s="51" t="s">
        <v>69</v>
      </c>
      <c r="D44" s="205" t="s">
        <v>70</v>
      </c>
      <c r="E44" s="50" t="s">
        <v>82</v>
      </c>
      <c r="F44" s="199" t="str">
        <f t="shared" ref="F44:F50" si="2">C44&amp;" Proposal Form "&amp;D44&amp;" - "&amp;E44</f>
        <v>Technical Proposal Form 1.0 - Vision Technical Questionnaire</v>
      </c>
      <c r="G44" s="206" t="str">
        <f t="shared" ref="G44:G54" si="3">LEFT(C44,1)&amp;"F "&amp;D44</f>
        <v>TF 1.0</v>
      </c>
      <c r="H44" s="68"/>
      <c r="I44" s="68"/>
    </row>
    <row r="45" spans="2:9" x14ac:dyDescent="0.35">
      <c r="B45" s="51" t="s">
        <v>81</v>
      </c>
      <c r="C45" s="51" t="s">
        <v>69</v>
      </c>
      <c r="D45" s="205" t="s">
        <v>83</v>
      </c>
      <c r="E45" s="50" t="s">
        <v>84</v>
      </c>
      <c r="F45" s="199" t="str">
        <f t="shared" si="2"/>
        <v>Technical Proposal Form 2.0 - Vision Geo Access</v>
      </c>
      <c r="G45" s="206" t="str">
        <f t="shared" si="3"/>
        <v>TF 2.0</v>
      </c>
      <c r="H45" s="68"/>
      <c r="I45" s="68"/>
    </row>
    <row r="46" spans="2:9" x14ac:dyDescent="0.35">
      <c r="B46" s="51" t="s">
        <v>81</v>
      </c>
      <c r="C46" s="51" t="s">
        <v>69</v>
      </c>
      <c r="D46" s="205" t="s">
        <v>85</v>
      </c>
      <c r="E46" s="50" t="s">
        <v>86</v>
      </c>
      <c r="F46" s="199" t="str">
        <f t="shared" si="2"/>
        <v>Technical Proposal Form 3.0 - Vision Providers by County</v>
      </c>
      <c r="G46" s="206" t="str">
        <f t="shared" si="3"/>
        <v>TF 3.0</v>
      </c>
      <c r="H46" s="68"/>
      <c r="I46" s="68"/>
    </row>
    <row r="47" spans="2:9" x14ac:dyDescent="0.35">
      <c r="B47" s="51"/>
      <c r="C47" s="51"/>
      <c r="D47" s="205"/>
      <c r="E47" s="50"/>
      <c r="F47" s="199" t="str">
        <f t="shared" ref="F47" si="4">C47&amp;" Proposal Form "&amp;D47&amp;" - "&amp;E47</f>
        <v xml:space="preserve"> Proposal Form  - </v>
      </c>
      <c r="G47" s="206" t="str">
        <f t="shared" si="3"/>
        <v xml:space="preserve">F </v>
      </c>
      <c r="H47" s="68"/>
      <c r="I47" s="68"/>
    </row>
    <row r="48" spans="2:9" x14ac:dyDescent="0.35">
      <c r="B48" s="51" t="s">
        <v>81</v>
      </c>
      <c r="C48" s="51" t="s">
        <v>69</v>
      </c>
      <c r="D48" s="205" t="s">
        <v>87</v>
      </c>
      <c r="E48" s="50" t="s">
        <v>88</v>
      </c>
      <c r="F48" s="199" t="str">
        <f t="shared" si="2"/>
        <v>Technical Proposal Form 4.0 - Top Vision Providers</v>
      </c>
      <c r="G48" s="206" t="str">
        <f t="shared" si="3"/>
        <v>TF 4.0</v>
      </c>
      <c r="H48" s="68"/>
      <c r="I48" s="68"/>
    </row>
    <row r="49" spans="2:9" x14ac:dyDescent="0.35">
      <c r="B49" s="51" t="s">
        <v>81</v>
      </c>
      <c r="C49" s="51" t="s">
        <v>69</v>
      </c>
      <c r="D49" s="205" t="s">
        <v>89</v>
      </c>
      <c r="E49" s="50" t="s">
        <v>90</v>
      </c>
      <c r="F49" s="199" t="str">
        <f t="shared" si="2"/>
        <v>Technical Proposal Form 5.0 - Proposed Vision Plan Design</v>
      </c>
      <c r="G49" s="206" t="str">
        <f t="shared" si="3"/>
        <v>TF 5.0</v>
      </c>
      <c r="H49" s="68"/>
      <c r="I49" s="68"/>
    </row>
    <row r="50" spans="2:9" x14ac:dyDescent="0.35">
      <c r="B50" s="51" t="s">
        <v>81</v>
      </c>
      <c r="C50" s="51" t="s">
        <v>69</v>
      </c>
      <c r="D50" s="205" t="s">
        <v>91</v>
      </c>
      <c r="E50" s="50" t="s">
        <v>92</v>
      </c>
      <c r="F50" s="199" t="str">
        <f t="shared" si="2"/>
        <v>Technical Proposal Form 6.0 - Large Retail Chains - Vision</v>
      </c>
      <c r="G50" s="206" t="str">
        <f t="shared" si="3"/>
        <v>TF 6.0</v>
      </c>
      <c r="H50" s="68"/>
      <c r="I50" s="68"/>
    </row>
    <row r="51" spans="2:9" x14ac:dyDescent="0.35">
      <c r="B51" s="51"/>
      <c r="C51" s="51"/>
      <c r="D51" s="205"/>
      <c r="E51" s="50"/>
      <c r="F51" s="199"/>
      <c r="G51" s="206" t="str">
        <f t="shared" si="3"/>
        <v xml:space="preserve">F </v>
      </c>
      <c r="H51" s="68"/>
      <c r="I51" s="68"/>
    </row>
    <row r="52" spans="2:9" x14ac:dyDescent="0.35">
      <c r="B52" s="51" t="s">
        <v>81</v>
      </c>
      <c r="C52" s="51" t="s">
        <v>73</v>
      </c>
      <c r="D52" s="207" t="s">
        <v>70</v>
      </c>
      <c r="E52" s="50" t="s">
        <v>93</v>
      </c>
      <c r="F52" s="199" t="str">
        <f>C52&amp;" Proposal Form "&amp;D52&amp;" - "&amp;E52</f>
        <v>Financial Proposal Form 1.0 - Vision Price Questionnaire</v>
      </c>
      <c r="G52" s="206" t="str">
        <f t="shared" si="3"/>
        <v>FF 1.0</v>
      </c>
      <c r="H52" s="68"/>
      <c r="I52" s="68"/>
    </row>
    <row r="53" spans="2:9" x14ac:dyDescent="0.35">
      <c r="B53" s="51" t="s">
        <v>81</v>
      </c>
      <c r="C53" s="51" t="s">
        <v>73</v>
      </c>
      <c r="D53" s="205" t="s">
        <v>83</v>
      </c>
      <c r="E53" s="50" t="s">
        <v>94</v>
      </c>
      <c r="F53" s="199" t="str">
        <f>C53&amp;" Proposal Form "&amp;D53&amp;" - "&amp;E53</f>
        <v>Financial Proposal Form 2.0 - Administrative Services Only (ASO) Fees</v>
      </c>
      <c r="G53" s="206" t="str">
        <f t="shared" si="3"/>
        <v>FF 2.0</v>
      </c>
      <c r="H53" s="68"/>
      <c r="I53" s="68"/>
    </row>
    <row r="54" spans="2:9" x14ac:dyDescent="0.35">
      <c r="B54" s="51" t="s">
        <v>81</v>
      </c>
      <c r="C54" s="51" t="s">
        <v>73</v>
      </c>
      <c r="D54" s="205" t="s">
        <v>85</v>
      </c>
      <c r="E54" s="50" t="s">
        <v>95</v>
      </c>
      <c r="F54" s="199" t="str">
        <f>C54&amp;" Proposal Form "&amp;D54&amp;" - "&amp;E54</f>
        <v>Financial Proposal Form 3.0 - Vision Premium Equivalent Rates</v>
      </c>
      <c r="G54" s="206" t="str">
        <f t="shared" si="3"/>
        <v>FF 3.0</v>
      </c>
      <c r="H54" s="68"/>
      <c r="I54" s="68"/>
    </row>
    <row r="55" spans="2:9" x14ac:dyDescent="0.35">
      <c r="B55" s="51" t="s">
        <v>81</v>
      </c>
      <c r="C55" s="51" t="s">
        <v>73</v>
      </c>
      <c r="D55" s="205" t="s">
        <v>83</v>
      </c>
      <c r="E55" s="50" t="s">
        <v>96</v>
      </c>
      <c r="F55" s="199" t="str">
        <f t="shared" ref="F55:F57" si="5">C55&amp;" Proposal Form "&amp;D55&amp;" - "&amp;E55</f>
        <v>Financial Proposal Form 2.0 - Vision Fully-Insured Premiums</v>
      </c>
      <c r="G55" s="206" t="str">
        <f t="shared" ref="G55:G57" si="6">LEFT(C55,1)&amp;"F "&amp;D55</f>
        <v>FF 2.0</v>
      </c>
      <c r="H55" s="68"/>
      <c r="I55" s="68"/>
    </row>
    <row r="56" spans="2:9" x14ac:dyDescent="0.35">
      <c r="B56" s="51" t="s">
        <v>81</v>
      </c>
      <c r="C56" s="51" t="s">
        <v>73</v>
      </c>
      <c r="D56" s="205" t="s">
        <v>89</v>
      </c>
      <c r="E56" s="50" t="s">
        <v>97</v>
      </c>
      <c r="F56" s="199" t="str">
        <f>C56&amp;" Proposal Form "&amp;D56&amp;" - "&amp;E56</f>
        <v>Financial Proposal Form 5.0 - Top Vision CPT Pricing by Zip Codes</v>
      </c>
      <c r="G56" s="206" t="str">
        <f>LEFT(C56,1)&amp;"F "&amp;D56</f>
        <v>FF 5.0</v>
      </c>
      <c r="H56" s="68"/>
      <c r="I56" s="68"/>
    </row>
    <row r="57" spans="2:9" x14ac:dyDescent="0.35">
      <c r="B57" s="51"/>
      <c r="C57" s="51" t="s">
        <v>73</v>
      </c>
      <c r="D57" s="205" t="s">
        <v>91</v>
      </c>
      <c r="E57" s="50" t="s">
        <v>98</v>
      </c>
      <c r="F57" s="199" t="str">
        <f t="shared" si="5"/>
        <v>Financial Proposal Form 6.0 - Top CPT Pricing by Zip Codes (Retail)</v>
      </c>
      <c r="G57" s="206" t="str">
        <f t="shared" si="6"/>
        <v>FF 6.0</v>
      </c>
      <c r="H57" s="68"/>
      <c r="I57" s="68"/>
    </row>
    <row r="58" spans="2:9" x14ac:dyDescent="0.35">
      <c r="B58" s="51"/>
      <c r="C58" s="51" t="s">
        <v>73</v>
      </c>
      <c r="D58" s="205" t="s">
        <v>91</v>
      </c>
      <c r="E58" s="50" t="s">
        <v>99</v>
      </c>
      <c r="F58" s="199" t="str">
        <f>C58&amp;" Proposal Form "&amp;D58&amp;" - "&amp;E58</f>
        <v>Financial Proposal Form 6.0 - Top CPT Pricing by Zip Codes (Covered)</v>
      </c>
      <c r="G58" s="206" t="str">
        <f>LEFT(C58,1)&amp;"F "&amp;D58</f>
        <v>FF 6.0</v>
      </c>
      <c r="H58" s="68"/>
      <c r="I58" s="68"/>
    </row>
    <row r="59" spans="2:9" x14ac:dyDescent="0.35">
      <c r="B59" s="51"/>
      <c r="C59" s="51"/>
      <c r="D59" s="205"/>
      <c r="E59" s="50"/>
      <c r="F59" s="199" t="str">
        <f t="shared" ref="F59" si="7">C59&amp;" Proposal Form "&amp;D59&amp;" - "&amp;E59</f>
        <v xml:space="preserve"> Proposal Form  - </v>
      </c>
      <c r="G59" s="206" t="str">
        <f>LEFT(C59,1)&amp;"F "&amp;D59</f>
        <v xml:space="preserve">F </v>
      </c>
      <c r="H59" s="68"/>
      <c r="I59" s="68"/>
    </row>
    <row r="60" spans="2:9" x14ac:dyDescent="0.35">
      <c r="B60" s="51"/>
      <c r="C60" s="51"/>
      <c r="D60" s="205"/>
      <c r="E60" s="50"/>
      <c r="F60" s="199"/>
      <c r="G60" s="206"/>
      <c r="H60" s="68"/>
      <c r="I60" s="68"/>
    </row>
    <row r="61" spans="2:9" x14ac:dyDescent="0.35">
      <c r="B61" s="51"/>
      <c r="C61" s="51"/>
      <c r="D61" s="205"/>
      <c r="E61" s="50"/>
      <c r="F61" s="199"/>
      <c r="G61" s="206"/>
      <c r="H61" s="68"/>
      <c r="I61" s="68"/>
    </row>
    <row r="62" spans="2:9" x14ac:dyDescent="0.35">
      <c r="B62" s="51"/>
      <c r="C62" s="51"/>
      <c r="D62" s="205"/>
      <c r="E62" s="50"/>
      <c r="F62" s="199"/>
      <c r="G62" s="206"/>
      <c r="H62" s="68"/>
      <c r="I62" s="68"/>
    </row>
    <row r="63" spans="2:9" x14ac:dyDescent="0.35">
      <c r="B63" s="51"/>
      <c r="C63" s="51"/>
      <c r="D63" s="205"/>
      <c r="E63" s="50"/>
      <c r="F63" s="199"/>
      <c r="G63" s="206"/>
      <c r="H63" s="68"/>
      <c r="I63" s="68"/>
    </row>
    <row r="64" spans="2:9" x14ac:dyDescent="0.35">
      <c r="B64" s="51"/>
      <c r="C64" s="51"/>
      <c r="D64" s="205"/>
      <c r="E64" s="50"/>
      <c r="F64" s="199"/>
      <c r="G64" s="206"/>
      <c r="H64" s="68"/>
      <c r="I64" s="68"/>
    </row>
    <row r="65" spans="2:9" x14ac:dyDescent="0.35">
      <c r="B65" s="51"/>
      <c r="C65" s="51"/>
      <c r="D65" s="207"/>
      <c r="E65" s="50"/>
      <c r="F65" s="199"/>
      <c r="G65" s="206"/>
      <c r="H65" s="68"/>
      <c r="I65" s="68"/>
    </row>
    <row r="66" spans="2:9" x14ac:dyDescent="0.35">
      <c r="B66" s="51"/>
      <c r="C66" s="51"/>
      <c r="D66" s="205"/>
      <c r="E66" s="50"/>
      <c r="F66" s="199"/>
      <c r="G66" s="206"/>
      <c r="H66" s="68"/>
      <c r="I66" s="68"/>
    </row>
    <row r="67" spans="2:9" x14ac:dyDescent="0.35">
      <c r="B67" s="51"/>
      <c r="C67" s="51"/>
      <c r="D67" s="205"/>
      <c r="E67" s="50"/>
      <c r="F67" s="199"/>
      <c r="G67" s="206"/>
      <c r="H67" s="68"/>
      <c r="I67" s="68"/>
    </row>
    <row r="68" spans="2:9" x14ac:dyDescent="0.35">
      <c r="B68" s="51"/>
      <c r="C68" s="51"/>
      <c r="D68" s="205"/>
      <c r="E68" s="50"/>
      <c r="F68" s="199"/>
      <c r="G68" s="206"/>
      <c r="H68" s="68"/>
      <c r="I68" s="68"/>
    </row>
    <row r="69" spans="2:9" x14ac:dyDescent="0.35">
      <c r="B69" s="51"/>
      <c r="C69" s="51"/>
      <c r="D69" s="205"/>
      <c r="E69" s="50"/>
      <c r="F69" s="199"/>
      <c r="G69" s="206"/>
      <c r="H69" s="68"/>
      <c r="I69" s="68"/>
    </row>
    <row r="70" spans="2:9" x14ac:dyDescent="0.35">
      <c r="B70" s="51"/>
      <c r="C70" s="51"/>
      <c r="D70" s="205"/>
      <c r="E70" s="50"/>
      <c r="F70" s="199"/>
      <c r="G70" s="206"/>
      <c r="H70" s="68"/>
      <c r="I70" s="68"/>
    </row>
    <row r="71" spans="2:9" x14ac:dyDescent="0.35">
      <c r="B71" s="51"/>
      <c r="C71" s="51"/>
      <c r="D71" s="205"/>
      <c r="E71" s="50"/>
      <c r="F71" s="199"/>
      <c r="G71" s="206"/>
      <c r="H71" s="68"/>
      <c r="I71" s="68"/>
    </row>
    <row r="72" spans="2:9" x14ac:dyDescent="0.35">
      <c r="B72" s="51"/>
      <c r="C72" s="51"/>
      <c r="D72" s="205"/>
      <c r="E72" s="50"/>
      <c r="F72" s="199"/>
      <c r="G72" s="206"/>
      <c r="H72" s="68"/>
      <c r="I72" s="68"/>
    </row>
    <row r="73" spans="2:9" x14ac:dyDescent="0.35">
      <c r="B73" s="51"/>
      <c r="C73" s="51"/>
      <c r="D73" s="205"/>
      <c r="E73" s="50"/>
      <c r="F73" s="199"/>
      <c r="G73" s="206"/>
      <c r="H73" s="68"/>
      <c r="I73" s="68"/>
    </row>
    <row r="74" spans="2:9" x14ac:dyDescent="0.35">
      <c r="B74" s="51"/>
      <c r="C74" s="51"/>
      <c r="D74" s="205"/>
      <c r="E74" s="50"/>
      <c r="F74" s="199"/>
      <c r="G74" s="206"/>
      <c r="H74" s="68"/>
      <c r="I74" s="68"/>
    </row>
    <row r="75" spans="2:9" x14ac:dyDescent="0.35">
      <c r="B75" s="51"/>
      <c r="C75" s="51"/>
      <c r="D75" s="205"/>
      <c r="E75" s="50"/>
      <c r="F75" s="199"/>
      <c r="G75" s="206"/>
      <c r="H75" s="68"/>
      <c r="I75" s="68"/>
    </row>
    <row r="76" spans="2:9" x14ac:dyDescent="0.35">
      <c r="B76" s="51"/>
      <c r="C76" s="51"/>
      <c r="D76" s="205"/>
      <c r="E76" s="50"/>
      <c r="F76" s="199"/>
      <c r="G76" s="206"/>
      <c r="H76" s="68"/>
      <c r="I76" s="68"/>
    </row>
    <row r="77" spans="2:9" x14ac:dyDescent="0.35">
      <c r="B77" s="51"/>
      <c r="C77" s="51"/>
      <c r="D77" s="205"/>
      <c r="E77" s="50"/>
      <c r="F77" s="199"/>
      <c r="G77" s="206"/>
      <c r="H77" s="68"/>
      <c r="I77" s="68"/>
    </row>
    <row r="78" spans="2:9" x14ac:dyDescent="0.35">
      <c r="B78" s="51"/>
      <c r="C78" s="51"/>
      <c r="D78" s="205"/>
      <c r="E78" s="50"/>
      <c r="F78" s="199"/>
      <c r="G78" s="206"/>
      <c r="H78" s="68"/>
      <c r="I78" s="68"/>
    </row>
    <row r="79" spans="2:9" x14ac:dyDescent="0.35">
      <c r="B79" s="51"/>
      <c r="C79" s="51"/>
      <c r="D79" s="205"/>
      <c r="E79" s="50"/>
      <c r="F79" s="199"/>
      <c r="G79" s="206"/>
      <c r="H79" s="68"/>
      <c r="I79" s="68"/>
    </row>
    <row r="80" spans="2:9" x14ac:dyDescent="0.35">
      <c r="B80" s="51"/>
      <c r="C80" s="51"/>
      <c r="D80" s="205"/>
      <c r="E80" s="50"/>
      <c r="F80" s="199"/>
      <c r="G80" s="206"/>
      <c r="H80" s="68"/>
      <c r="I80" s="68"/>
    </row>
    <row r="81" spans="2:9" x14ac:dyDescent="0.35">
      <c r="B81" s="51"/>
      <c r="C81" s="51"/>
      <c r="D81" s="205"/>
      <c r="E81" s="50"/>
      <c r="F81" s="199"/>
      <c r="G81" s="206"/>
      <c r="H81" s="68"/>
      <c r="I81" s="68"/>
    </row>
    <row r="82" spans="2:9" x14ac:dyDescent="0.35">
      <c r="B82" s="51"/>
      <c r="C82" s="51"/>
      <c r="D82" s="205"/>
      <c r="E82" s="50"/>
      <c r="F82" s="199"/>
      <c r="G82" s="206"/>
      <c r="H82" s="68"/>
      <c r="I82" s="68"/>
    </row>
    <row r="83" spans="2:9" x14ac:dyDescent="0.35">
      <c r="B83" s="51"/>
      <c r="C83" s="51"/>
      <c r="D83" s="205"/>
      <c r="E83" s="50"/>
      <c r="F83" s="199"/>
      <c r="G83" s="206"/>
      <c r="H83" s="68"/>
      <c r="I83" s="68"/>
    </row>
    <row r="84" spans="2:9" x14ac:dyDescent="0.35">
      <c r="B84" s="51"/>
      <c r="C84" s="51"/>
      <c r="D84" s="205"/>
      <c r="E84" s="50"/>
      <c r="F84" s="199"/>
      <c r="G84" s="206"/>
      <c r="H84" s="68"/>
      <c r="I84" s="68"/>
    </row>
    <row r="85" spans="2:9" x14ac:dyDescent="0.35">
      <c r="B85" s="51"/>
      <c r="C85" s="51"/>
      <c r="D85" s="205"/>
      <c r="E85" s="50"/>
      <c r="F85" s="199"/>
      <c r="G85" s="206"/>
      <c r="H85" s="68"/>
      <c r="I85" s="68"/>
    </row>
    <row r="86" spans="2:9" x14ac:dyDescent="0.35">
      <c r="B86" s="51"/>
      <c r="C86" s="51"/>
      <c r="D86" s="205"/>
      <c r="E86" s="50"/>
      <c r="F86" s="199"/>
      <c r="G86" s="206"/>
      <c r="H86" s="68"/>
      <c r="I86" s="68"/>
    </row>
    <row r="87" spans="2:9" x14ac:dyDescent="0.35">
      <c r="B87" s="51"/>
      <c r="C87" s="51"/>
      <c r="D87" s="205"/>
      <c r="E87" s="50"/>
      <c r="F87" s="199"/>
      <c r="G87" s="206"/>
      <c r="H87" s="68"/>
      <c r="I87" s="68"/>
    </row>
    <row r="88" spans="2:9" x14ac:dyDescent="0.35">
      <c r="B88" s="51"/>
      <c r="C88" s="51"/>
      <c r="D88" s="205"/>
      <c r="E88" s="50"/>
      <c r="F88" s="199"/>
      <c r="G88" s="206"/>
      <c r="H88" s="68"/>
      <c r="I88" s="68"/>
    </row>
    <row r="89" spans="2:9" x14ac:dyDescent="0.35">
      <c r="B89" s="51"/>
      <c r="C89" s="51"/>
      <c r="D89" s="205"/>
      <c r="E89" s="50"/>
      <c r="F89" s="199"/>
      <c r="G89" s="206"/>
      <c r="H89" s="68"/>
      <c r="I89" s="68"/>
    </row>
    <row r="90" spans="2:9" x14ac:dyDescent="0.35">
      <c r="B90" s="51"/>
      <c r="C90" s="51"/>
      <c r="D90" s="205"/>
      <c r="E90" s="50"/>
      <c r="F90" s="199"/>
      <c r="G90" s="206"/>
      <c r="H90" s="68"/>
      <c r="I90" s="68"/>
    </row>
    <row r="91" spans="2:9" x14ac:dyDescent="0.35">
      <c r="B91" s="51"/>
      <c r="C91" s="51"/>
      <c r="D91" s="205"/>
      <c r="E91" s="50"/>
      <c r="F91" s="199"/>
      <c r="G91" s="206"/>
      <c r="H91" s="68"/>
      <c r="I91" s="68"/>
    </row>
    <row r="92" spans="2:9" x14ac:dyDescent="0.35">
      <c r="B92" s="51"/>
      <c r="C92" s="51"/>
      <c r="D92" s="205"/>
      <c r="E92" s="50"/>
      <c r="F92" s="199"/>
      <c r="G92" s="206"/>
      <c r="H92" s="68"/>
      <c r="I92" s="68"/>
    </row>
    <row r="93" spans="2:9" x14ac:dyDescent="0.35">
      <c r="B93" s="51"/>
      <c r="C93" s="51"/>
      <c r="D93" s="205"/>
      <c r="E93" s="50"/>
      <c r="F93" s="199"/>
      <c r="G93" s="206"/>
      <c r="H93" s="68"/>
      <c r="I93" s="68"/>
    </row>
    <row r="94" spans="2:9" s="68" customFormat="1" x14ac:dyDescent="0.35">
      <c r="B94" s="187"/>
    </row>
    <row r="95" spans="2:9" s="68" customFormat="1" x14ac:dyDescent="0.35">
      <c r="B95" s="187"/>
    </row>
    <row r="96" spans="2:9" s="68" customFormat="1" x14ac:dyDescent="0.35">
      <c r="B96" s="187"/>
    </row>
    <row r="97" spans="2:10" s="68" customFormat="1" x14ac:dyDescent="0.35">
      <c r="B97" s="187"/>
    </row>
    <row r="98" spans="2:10" s="68" customFormat="1" x14ac:dyDescent="0.35">
      <c r="B98" s="187"/>
    </row>
    <row r="99" spans="2:10" s="68" customFormat="1" x14ac:dyDescent="0.35">
      <c r="B99" s="187"/>
    </row>
    <row r="100" spans="2:10" s="68" customFormat="1" x14ac:dyDescent="0.35">
      <c r="B100" s="190" t="s">
        <v>100</v>
      </c>
      <c r="D100" s="208" t="s">
        <v>101</v>
      </c>
    </row>
    <row r="101" spans="2:10" s="68" customFormat="1" x14ac:dyDescent="0.35">
      <c r="C101" s="94">
        <v>1</v>
      </c>
      <c r="D101" s="94">
        <v>2</v>
      </c>
      <c r="E101" s="94">
        <v>3</v>
      </c>
      <c r="F101" s="94">
        <v>4</v>
      </c>
      <c r="G101" s="94">
        <v>5</v>
      </c>
      <c r="H101" s="94">
        <v>6</v>
      </c>
      <c r="I101" s="68">
        <v>7</v>
      </c>
    </row>
    <row r="102" spans="2:10" s="68" customFormat="1" x14ac:dyDescent="0.35">
      <c r="B102" s="192" t="s">
        <v>102</v>
      </c>
      <c r="C102" s="188" t="s">
        <v>13</v>
      </c>
      <c r="D102" s="188" t="s">
        <v>463</v>
      </c>
      <c r="E102" s="188" t="s">
        <v>464</v>
      </c>
      <c r="F102" s="188" t="s">
        <v>465</v>
      </c>
      <c r="G102" s="188" t="s">
        <v>462</v>
      </c>
      <c r="H102" s="188" t="s">
        <v>466</v>
      </c>
      <c r="I102" s="188" t="s">
        <v>467</v>
      </c>
    </row>
    <row r="103" spans="2:10" x14ac:dyDescent="0.35">
      <c r="B103" s="192" t="s">
        <v>103</v>
      </c>
      <c r="C103" s="188" t="s">
        <v>468</v>
      </c>
      <c r="D103" s="188" t="s">
        <v>469</v>
      </c>
      <c r="E103" s="188" t="s">
        <v>470</v>
      </c>
      <c r="F103" s="188" t="s">
        <v>471</v>
      </c>
      <c r="G103" s="188" t="s">
        <v>462</v>
      </c>
      <c r="H103" s="188" t="s">
        <v>472</v>
      </c>
      <c r="I103" s="188" t="s">
        <v>473</v>
      </c>
    </row>
    <row r="104" spans="2:10" x14ac:dyDescent="0.35">
      <c r="B104" s="192" t="s">
        <v>104</v>
      </c>
      <c r="C104" s="188" t="s">
        <v>461</v>
      </c>
      <c r="D104" s="188" t="s">
        <v>461</v>
      </c>
      <c r="E104" s="188" t="s">
        <v>461</v>
      </c>
      <c r="F104" s="188" t="s">
        <v>461</v>
      </c>
      <c r="G104" s="188" t="s">
        <v>461</v>
      </c>
      <c r="H104" s="188" t="s">
        <v>461</v>
      </c>
      <c r="I104" s="188" t="s">
        <v>461</v>
      </c>
    </row>
    <row r="105" spans="2:10" x14ac:dyDescent="0.35">
      <c r="B105" s="192" t="s">
        <v>105</v>
      </c>
      <c r="C105" s="50">
        <v>229</v>
      </c>
      <c r="D105" s="50">
        <v>229</v>
      </c>
      <c r="E105" s="50">
        <v>229</v>
      </c>
      <c r="F105" s="50">
        <v>229</v>
      </c>
      <c r="G105" s="50">
        <v>229</v>
      </c>
      <c r="H105" s="50">
        <v>229</v>
      </c>
      <c r="I105" s="50">
        <v>244</v>
      </c>
    </row>
    <row r="106" spans="2:10" x14ac:dyDescent="0.35">
      <c r="B106" s="192" t="s">
        <v>106</v>
      </c>
      <c r="C106" s="209" t="str">
        <f t="shared" ref="C106:H106" si="8">C103&amp;", "&amp;C104</f>
        <v>Charolettesville, VA</v>
      </c>
      <c r="D106" s="209" t="str">
        <f t="shared" si="8"/>
        <v>Palmyra, VA</v>
      </c>
      <c r="E106" s="209" t="str">
        <f t="shared" si="8"/>
        <v>Ruckersville, VA</v>
      </c>
      <c r="F106" s="209" t="str">
        <f t="shared" si="8"/>
        <v>Barboursville, VA</v>
      </c>
      <c r="G106" s="209" t="str">
        <f t="shared" si="8"/>
        <v>Waynesboro, VA</v>
      </c>
      <c r="H106" s="209" t="str">
        <f t="shared" si="8"/>
        <v>Nellysford, VA</v>
      </c>
      <c r="I106" s="209" t="str">
        <f t="shared" ref="I106" si="9">I103&amp;", "&amp;I104</f>
        <v>Verona, VA</v>
      </c>
    </row>
    <row r="107" spans="2:10" s="68" customFormat="1" x14ac:dyDescent="0.35">
      <c r="B107" s="192" t="s">
        <v>107</v>
      </c>
      <c r="C107" s="209" t="str">
        <f>C102&amp;", "&amp;C104</f>
        <v>Albemarle, VA</v>
      </c>
      <c r="D107" s="209" t="str">
        <f t="shared" ref="D107:I107" si="10">D102&amp;", "&amp;D104</f>
        <v>Fluvana, VA</v>
      </c>
      <c r="E107" s="209" t="str">
        <f t="shared" si="10"/>
        <v>Greene, VA</v>
      </c>
      <c r="F107" s="209" t="str">
        <f t="shared" si="10"/>
        <v>Orange, VA</v>
      </c>
      <c r="G107" s="209" t="str">
        <f t="shared" si="10"/>
        <v>Waynesboro, VA</v>
      </c>
      <c r="H107" s="209" t="str">
        <f t="shared" si="10"/>
        <v>Nelson, VA</v>
      </c>
      <c r="I107" s="209" t="str">
        <f t="shared" si="10"/>
        <v>Augusta, VA</v>
      </c>
    </row>
    <row r="108" spans="2:10" s="68" customFormat="1" x14ac:dyDescent="0.35">
      <c r="B108" s="187"/>
    </row>
    <row r="109" spans="2:10" s="68" customFormat="1" x14ac:dyDescent="0.35">
      <c r="B109" s="187"/>
    </row>
    <row r="110" spans="2:10" s="210" customFormat="1" x14ac:dyDescent="0.35">
      <c r="B110" s="211"/>
    </row>
    <row r="111" spans="2:10" s="68" customFormat="1" x14ac:dyDescent="0.35">
      <c r="D111" s="212" t="s">
        <v>108</v>
      </c>
      <c r="F111" s="212" t="s">
        <v>109</v>
      </c>
      <c r="H111" s="212" t="s">
        <v>110</v>
      </c>
      <c r="J111" s="212" t="s">
        <v>111</v>
      </c>
    </row>
    <row r="112" spans="2:10" x14ac:dyDescent="0.35">
      <c r="C112" s="213" t="s">
        <v>112</v>
      </c>
      <c r="D112" s="51" t="s">
        <v>459</v>
      </c>
      <c r="F112" s="51" t="s">
        <v>460</v>
      </c>
      <c r="H112" s="51" t="s">
        <v>113</v>
      </c>
      <c r="J112" s="51" t="s">
        <v>114</v>
      </c>
    </row>
    <row r="113" spans="2:17" s="68" customFormat="1" x14ac:dyDescent="0.35">
      <c r="C113" s="213" t="s">
        <v>115</v>
      </c>
      <c r="D113" s="51" t="s">
        <v>116</v>
      </c>
      <c r="F113" s="51" t="s">
        <v>116</v>
      </c>
      <c r="H113" s="51" t="s">
        <v>117</v>
      </c>
      <c r="J113" s="51" t="s">
        <v>117</v>
      </c>
    </row>
    <row r="114" spans="2:17" s="68" customFormat="1" x14ac:dyDescent="0.35">
      <c r="C114" s="190"/>
    </row>
    <row r="115" spans="2:17" s="68" customFormat="1" x14ac:dyDescent="0.35">
      <c r="Q115" s="214" t="s">
        <v>118</v>
      </c>
    </row>
    <row r="116" spans="2:17" s="68" customFormat="1" x14ac:dyDescent="0.35">
      <c r="B116" s="215" t="s">
        <v>119</v>
      </c>
      <c r="C116" s="190" t="s">
        <v>1</v>
      </c>
      <c r="D116" s="212" t="str">
        <f>C116</f>
        <v>Enrollment</v>
      </c>
      <c r="F116" s="212" t="str">
        <f>D116</f>
        <v>Enrollment</v>
      </c>
      <c r="H116" s="212" t="str">
        <f>F116</f>
        <v>Enrollment</v>
      </c>
      <c r="J116" s="212" t="str">
        <f>H116</f>
        <v>Enrollment</v>
      </c>
      <c r="Q116" s="216" t="s">
        <v>120</v>
      </c>
    </row>
    <row r="117" spans="2:17" x14ac:dyDescent="0.35">
      <c r="B117" s="217"/>
      <c r="C117" s="50" t="s">
        <v>121</v>
      </c>
      <c r="D117" s="51">
        <v>1466</v>
      </c>
      <c r="E117" s="52" t="s">
        <v>121</v>
      </c>
      <c r="F117" s="51">
        <v>1729</v>
      </c>
      <c r="G117" s="52" t="s">
        <v>121</v>
      </c>
      <c r="H117" s="51" t="s">
        <v>122</v>
      </c>
      <c r="I117" s="52" t="s">
        <v>121</v>
      </c>
      <c r="J117" s="51" t="s">
        <v>122</v>
      </c>
      <c r="Q117" s="218" t="s">
        <v>121</v>
      </c>
    </row>
    <row r="118" spans="2:17" x14ac:dyDescent="0.35">
      <c r="B118" s="217"/>
      <c r="C118" s="50" t="s">
        <v>123</v>
      </c>
      <c r="D118" s="51">
        <v>326</v>
      </c>
      <c r="E118" s="52" t="s">
        <v>123</v>
      </c>
      <c r="F118" s="51">
        <v>263</v>
      </c>
      <c r="G118" s="52" t="s">
        <v>123</v>
      </c>
      <c r="H118" s="51" t="s">
        <v>122</v>
      </c>
      <c r="I118" s="52" t="s">
        <v>123</v>
      </c>
      <c r="J118" s="51" t="s">
        <v>122</v>
      </c>
      <c r="Q118" s="218" t="s">
        <v>123</v>
      </c>
    </row>
    <row r="119" spans="2:17" x14ac:dyDescent="0.35">
      <c r="B119" s="217"/>
      <c r="C119" s="50" t="s">
        <v>124</v>
      </c>
      <c r="D119" s="51">
        <v>254</v>
      </c>
      <c r="E119" s="52" t="s">
        <v>125</v>
      </c>
      <c r="F119" s="51">
        <v>378</v>
      </c>
      <c r="G119" s="52" t="s">
        <v>124</v>
      </c>
      <c r="H119" s="51" t="s">
        <v>122</v>
      </c>
      <c r="I119" s="52" t="s">
        <v>124</v>
      </c>
      <c r="J119" s="51" t="s">
        <v>122</v>
      </c>
      <c r="Q119" s="218" t="s">
        <v>124</v>
      </c>
    </row>
    <row r="120" spans="2:17" x14ac:dyDescent="0.35">
      <c r="B120" s="217"/>
      <c r="C120" s="50" t="s">
        <v>125</v>
      </c>
      <c r="D120" s="51">
        <v>192</v>
      </c>
      <c r="E120" s="52" t="s">
        <v>126</v>
      </c>
      <c r="F120" s="51">
        <v>426</v>
      </c>
      <c r="G120" s="52" t="s">
        <v>125</v>
      </c>
      <c r="H120" s="51" t="s">
        <v>122</v>
      </c>
      <c r="I120" s="52" t="s">
        <v>125</v>
      </c>
      <c r="J120" s="51" t="s">
        <v>122</v>
      </c>
      <c r="Q120" s="218" t="s">
        <v>125</v>
      </c>
    </row>
    <row r="121" spans="2:17" x14ac:dyDescent="0.35">
      <c r="B121" s="217"/>
      <c r="C121" s="50" t="s">
        <v>126</v>
      </c>
      <c r="D121" s="51">
        <v>342</v>
      </c>
      <c r="E121" s="52"/>
      <c r="F121" s="51">
        <v>494</v>
      </c>
      <c r="G121" s="52" t="s">
        <v>126</v>
      </c>
      <c r="H121" s="51" t="s">
        <v>122</v>
      </c>
      <c r="I121" s="52" t="s">
        <v>126</v>
      </c>
      <c r="J121" s="51" t="s">
        <v>122</v>
      </c>
      <c r="Q121" s="218" t="s">
        <v>126</v>
      </c>
    </row>
    <row r="122" spans="2:17" x14ac:dyDescent="0.35">
      <c r="B122" s="217"/>
      <c r="C122" s="50" t="s">
        <v>127</v>
      </c>
      <c r="D122" s="51" t="s">
        <v>122</v>
      </c>
      <c r="E122" s="52"/>
      <c r="F122" s="51" t="s">
        <v>122</v>
      </c>
      <c r="G122" s="52" t="s">
        <v>127</v>
      </c>
      <c r="H122" s="51" t="s">
        <v>122</v>
      </c>
      <c r="I122" s="52" t="s">
        <v>127</v>
      </c>
      <c r="J122" s="51" t="s">
        <v>122</v>
      </c>
      <c r="Q122" s="218" t="s">
        <v>127</v>
      </c>
    </row>
    <row r="123" spans="2:17" s="68" customFormat="1" x14ac:dyDescent="0.35">
      <c r="B123" s="94"/>
      <c r="Q123" s="218"/>
    </row>
    <row r="124" spans="2:17" s="215" customFormat="1" ht="15.6" thickBot="1" x14ac:dyDescent="0.4">
      <c r="B124" s="219">
        <f>SUM(C124:K124)</f>
        <v>5870</v>
      </c>
      <c r="C124" s="219"/>
      <c r="D124" s="219">
        <f>SUM(D117:D123)</f>
        <v>2580</v>
      </c>
      <c r="E124" s="219"/>
      <c r="F124" s="219">
        <f>SUM(F117:F123)</f>
        <v>3290</v>
      </c>
      <c r="G124" s="219"/>
      <c r="H124" s="219">
        <f>SUM(H117:H123)</f>
        <v>0</v>
      </c>
      <c r="I124" s="219"/>
      <c r="J124" s="219">
        <f>SUM(J117:J123)</f>
        <v>0</v>
      </c>
      <c r="Q124" s="220"/>
    </row>
    <row r="125" spans="2:17" s="68" customFormat="1" x14ac:dyDescent="0.35">
      <c r="Q125" s="218"/>
    </row>
    <row r="126" spans="2:17" s="68" customFormat="1" x14ac:dyDescent="0.35">
      <c r="C126" s="190" t="s">
        <v>128</v>
      </c>
      <c r="D126" s="212" t="str">
        <f>C126</f>
        <v>CURRENT Rates</v>
      </c>
      <c r="F126" s="212" t="str">
        <f>D126</f>
        <v>CURRENT Rates</v>
      </c>
      <c r="H126" s="212" t="str">
        <f>F126</f>
        <v>CURRENT Rates</v>
      </c>
      <c r="J126" s="212" t="str">
        <f>H126</f>
        <v>CURRENT Rates</v>
      </c>
    </row>
    <row r="127" spans="2:17" x14ac:dyDescent="0.35">
      <c r="B127" s="187"/>
      <c r="C127" s="53" t="str">
        <f>C117</f>
        <v>Subscriber Only</v>
      </c>
      <c r="D127" s="54"/>
      <c r="E127" s="55" t="str">
        <f>E117</f>
        <v>Subscriber Only</v>
      </c>
      <c r="F127" s="54"/>
      <c r="G127" s="55" t="str">
        <f>G117</f>
        <v>Subscriber Only</v>
      </c>
      <c r="H127" s="54"/>
      <c r="I127" s="55" t="str">
        <f>I117</f>
        <v>Subscriber Only</v>
      </c>
      <c r="J127" s="54"/>
    </row>
    <row r="128" spans="2:17" x14ac:dyDescent="0.35">
      <c r="B128" s="187"/>
      <c r="C128" s="53" t="str">
        <f t="shared" ref="C128:E132" si="11">C118</f>
        <v>Subscriber + Spouse</v>
      </c>
      <c r="D128" s="54"/>
      <c r="E128" s="55" t="str">
        <f t="shared" si="11"/>
        <v>Subscriber + Spouse</v>
      </c>
      <c r="F128" s="54"/>
      <c r="G128" s="55" t="str">
        <f t="shared" ref="G128" si="12">G118</f>
        <v>Subscriber + Spouse</v>
      </c>
      <c r="H128" s="54"/>
      <c r="I128" s="55" t="str">
        <f t="shared" ref="I128" si="13">I118</f>
        <v>Subscriber + Spouse</v>
      </c>
      <c r="J128" s="54"/>
    </row>
    <row r="129" spans="2:10" x14ac:dyDescent="0.35">
      <c r="B129" s="187"/>
      <c r="C129" s="53" t="str">
        <f t="shared" si="11"/>
        <v>Subscriber + Child</v>
      </c>
      <c r="D129" s="54"/>
      <c r="E129" s="55" t="str">
        <f t="shared" si="11"/>
        <v>Subscriber + Child(ren)</v>
      </c>
      <c r="F129" s="54"/>
      <c r="G129" s="55" t="str">
        <f t="shared" ref="G129" si="14">G119</f>
        <v>Subscriber + Child</v>
      </c>
      <c r="H129" s="54"/>
      <c r="I129" s="55" t="str">
        <f t="shared" ref="I129" si="15">I119</f>
        <v>Subscriber + Child</v>
      </c>
      <c r="J129" s="54"/>
    </row>
    <row r="130" spans="2:10" x14ac:dyDescent="0.35">
      <c r="B130" s="187"/>
      <c r="C130" s="53" t="str">
        <f t="shared" si="11"/>
        <v>Subscriber + Child(ren)</v>
      </c>
      <c r="D130" s="54"/>
      <c r="E130" s="55" t="str">
        <f t="shared" si="11"/>
        <v>Family</v>
      </c>
      <c r="F130" s="54"/>
      <c r="G130" s="55" t="str">
        <f t="shared" ref="G130" si="16">G120</f>
        <v>Subscriber + Child(ren)</v>
      </c>
      <c r="H130" s="54"/>
      <c r="I130" s="55" t="str">
        <f t="shared" ref="I130" si="17">I120</f>
        <v>Subscriber + Child(ren)</v>
      </c>
      <c r="J130" s="54"/>
    </row>
    <row r="131" spans="2:10" x14ac:dyDescent="0.35">
      <c r="B131" s="187"/>
      <c r="C131" s="53" t="str">
        <f t="shared" si="11"/>
        <v>Family</v>
      </c>
      <c r="D131" s="56"/>
      <c r="E131" s="55">
        <f t="shared" si="11"/>
        <v>0</v>
      </c>
      <c r="F131" s="56"/>
      <c r="G131" s="55" t="str">
        <f t="shared" ref="G131" si="18">G121</f>
        <v>Family</v>
      </c>
      <c r="H131" s="56"/>
      <c r="I131" s="55" t="str">
        <f t="shared" ref="I131" si="19">I121</f>
        <v>Family</v>
      </c>
      <c r="J131" s="56"/>
    </row>
    <row r="132" spans="2:10" x14ac:dyDescent="0.35">
      <c r="B132" s="187"/>
      <c r="C132" s="53" t="str">
        <f t="shared" si="11"/>
        <v>Medicare</v>
      </c>
      <c r="D132" s="56"/>
      <c r="E132" s="55">
        <f t="shared" si="11"/>
        <v>0</v>
      </c>
      <c r="F132" s="56"/>
      <c r="G132" s="55" t="str">
        <f t="shared" ref="G132" si="20">G122</f>
        <v>Medicare</v>
      </c>
      <c r="H132" s="56"/>
      <c r="I132" s="55" t="str">
        <f t="shared" ref="I132" si="21">I122</f>
        <v>Medicare</v>
      </c>
      <c r="J132" s="56"/>
    </row>
    <row r="133" spans="2:10" s="68" customFormat="1" x14ac:dyDescent="0.35">
      <c r="B133" s="187"/>
      <c r="C133" s="187"/>
    </row>
    <row r="134" spans="2:10" s="68" customFormat="1" x14ac:dyDescent="0.35">
      <c r="B134" s="187"/>
      <c r="C134" s="187"/>
    </row>
    <row r="135" spans="2:10" s="68" customFormat="1" x14ac:dyDescent="0.35">
      <c r="B135" s="187"/>
      <c r="C135" s="187"/>
    </row>
    <row r="136" spans="2:10" s="68" customFormat="1" x14ac:dyDescent="0.35">
      <c r="B136" s="190" t="s">
        <v>129</v>
      </c>
    </row>
    <row r="137" spans="2:10" s="68" customFormat="1" x14ac:dyDescent="0.35">
      <c r="B137" s="214" t="s">
        <v>130</v>
      </c>
    </row>
    <row r="138" spans="2:10" s="68" customFormat="1" x14ac:dyDescent="0.35">
      <c r="B138" s="187"/>
    </row>
    <row r="139" spans="2:10" x14ac:dyDescent="0.35">
      <c r="B139" s="187"/>
      <c r="C139" s="197" t="s">
        <v>131</v>
      </c>
      <c r="D139" s="197" t="s">
        <v>132</v>
      </c>
      <c r="E139" s="197" t="s">
        <v>37</v>
      </c>
      <c r="F139" s="68"/>
      <c r="G139" s="68"/>
      <c r="H139" s="68"/>
      <c r="I139" s="68"/>
    </row>
    <row r="140" spans="2:10" x14ac:dyDescent="0.35">
      <c r="B140" s="187">
        <v>1</v>
      </c>
      <c r="C140" s="221"/>
      <c r="D140" s="226" t="str">
        <f>LEFT(C140,3)&amp;"xx"</f>
        <v>xx</v>
      </c>
      <c r="E140" s="51" t="str">
        <f>D140</f>
        <v>xx</v>
      </c>
      <c r="F140" s="68"/>
      <c r="G140" s="68"/>
      <c r="H140" s="68"/>
      <c r="I140" s="68"/>
    </row>
    <row r="141" spans="2:10" x14ac:dyDescent="0.35">
      <c r="B141" s="187">
        <v>2</v>
      </c>
      <c r="C141" s="221"/>
      <c r="D141" s="226" t="str">
        <f t="shared" ref="D141:D145" si="22">LEFT(C141,3)&amp;"xx"</f>
        <v>xx</v>
      </c>
      <c r="E141" s="51" t="str">
        <f t="shared" ref="E141:E145" si="23">D141</f>
        <v>xx</v>
      </c>
      <c r="F141" s="68"/>
      <c r="G141" s="68"/>
      <c r="H141" s="68"/>
      <c r="I141" s="68"/>
    </row>
    <row r="142" spans="2:10" x14ac:dyDescent="0.35">
      <c r="B142" s="187">
        <v>3</v>
      </c>
      <c r="C142" s="221"/>
      <c r="D142" s="226" t="str">
        <f t="shared" si="22"/>
        <v>xx</v>
      </c>
      <c r="E142" s="51" t="str">
        <f t="shared" si="23"/>
        <v>xx</v>
      </c>
      <c r="F142" s="68"/>
      <c r="G142" s="68"/>
      <c r="H142" s="68"/>
      <c r="I142" s="68"/>
    </row>
    <row r="143" spans="2:10" x14ac:dyDescent="0.35">
      <c r="B143" s="187">
        <v>4</v>
      </c>
      <c r="C143" s="221"/>
      <c r="D143" s="226" t="str">
        <f t="shared" si="22"/>
        <v>xx</v>
      </c>
      <c r="E143" s="51" t="str">
        <f t="shared" si="23"/>
        <v>xx</v>
      </c>
      <c r="F143" s="68"/>
      <c r="G143" s="68"/>
      <c r="H143" s="68"/>
      <c r="I143" s="68"/>
    </row>
    <row r="144" spans="2:10" x14ac:dyDescent="0.35">
      <c r="B144" s="187">
        <v>5</v>
      </c>
      <c r="C144" s="221"/>
      <c r="D144" s="226" t="str">
        <f t="shared" si="22"/>
        <v>xx</v>
      </c>
      <c r="E144" s="51" t="str">
        <f t="shared" si="23"/>
        <v>xx</v>
      </c>
      <c r="F144" s="68"/>
      <c r="G144" s="68"/>
      <c r="H144" s="68"/>
      <c r="I144" s="68"/>
    </row>
    <row r="145" spans="2:9" x14ac:dyDescent="0.35">
      <c r="B145" s="187">
        <v>6</v>
      </c>
      <c r="C145" s="221"/>
      <c r="D145" s="226" t="str">
        <f t="shared" si="22"/>
        <v>xx</v>
      </c>
      <c r="E145" s="51" t="str">
        <f t="shared" si="23"/>
        <v>xx</v>
      </c>
      <c r="F145" s="68" t="s">
        <v>133</v>
      </c>
      <c r="G145" s="68"/>
      <c r="H145" s="68"/>
      <c r="I145" s="68"/>
    </row>
    <row r="146" spans="2:9" x14ac:dyDescent="0.35">
      <c r="B146" s="187"/>
      <c r="C146" s="221"/>
      <c r="D146" s="226"/>
      <c r="E146" s="51"/>
      <c r="F146" s="68"/>
      <c r="G146" s="68"/>
      <c r="H146" s="68"/>
      <c r="I146" s="68"/>
    </row>
    <row r="147" spans="2:9" x14ac:dyDescent="0.35">
      <c r="B147" s="187"/>
      <c r="C147" s="221"/>
      <c r="D147" s="226"/>
      <c r="E147" s="51"/>
      <c r="F147" s="68"/>
      <c r="G147" s="68"/>
      <c r="H147" s="68"/>
      <c r="I147" s="68"/>
    </row>
    <row r="148" spans="2:9" x14ac:dyDescent="0.35">
      <c r="B148" s="187"/>
      <c r="C148" s="221"/>
      <c r="D148" s="226"/>
      <c r="E148" s="51"/>
      <c r="F148" s="68"/>
      <c r="G148" s="68"/>
      <c r="H148" s="68"/>
      <c r="I148" s="68"/>
    </row>
    <row r="149" spans="2:9" x14ac:dyDescent="0.35">
      <c r="B149" s="187"/>
      <c r="C149" s="221"/>
      <c r="D149" s="226"/>
      <c r="E149" s="51"/>
      <c r="F149" s="68"/>
      <c r="G149" s="68"/>
      <c r="H149" s="68"/>
      <c r="I149" s="68"/>
    </row>
    <row r="150" spans="2:9" x14ac:dyDescent="0.35">
      <c r="B150" s="187"/>
      <c r="C150" s="221"/>
      <c r="D150" s="226"/>
      <c r="E150" s="51"/>
      <c r="F150" s="68"/>
      <c r="G150" s="68"/>
      <c r="H150" s="68"/>
      <c r="I150" s="68"/>
    </row>
    <row r="151" spans="2:9" x14ac:dyDescent="0.35">
      <c r="B151" s="187"/>
      <c r="C151" s="221"/>
      <c r="D151" s="226"/>
      <c r="E151" s="51"/>
      <c r="F151" s="68"/>
      <c r="G151" s="68"/>
      <c r="H151" s="68"/>
      <c r="I151" s="68"/>
    </row>
    <row r="152" spans="2:9" x14ac:dyDescent="0.35">
      <c r="B152" s="187"/>
      <c r="C152" s="221"/>
      <c r="D152" s="226"/>
      <c r="E152" s="51"/>
      <c r="F152" s="68"/>
      <c r="G152" s="68"/>
      <c r="H152" s="68"/>
      <c r="I152" s="68"/>
    </row>
    <row r="153" spans="2:9" x14ac:dyDescent="0.35">
      <c r="B153" s="187"/>
      <c r="C153" s="221"/>
      <c r="D153" s="226"/>
      <c r="E153" s="51"/>
      <c r="F153" s="68"/>
      <c r="G153" s="68"/>
      <c r="H153" s="68"/>
      <c r="I153" s="68"/>
    </row>
    <row r="154" spans="2:9" x14ac:dyDescent="0.35">
      <c r="B154" s="187"/>
      <c r="C154" s="221"/>
      <c r="D154" s="226"/>
      <c r="E154" s="51"/>
      <c r="F154" s="68"/>
      <c r="G154" s="68"/>
      <c r="H154" s="68"/>
      <c r="I154" s="68"/>
    </row>
    <row r="155" spans="2:9" x14ac:dyDescent="0.35">
      <c r="B155" s="187"/>
      <c r="C155" s="221"/>
      <c r="D155" s="226"/>
      <c r="E155" s="51"/>
      <c r="F155" s="68"/>
      <c r="G155" s="68"/>
      <c r="H155" s="68"/>
      <c r="I155" s="68"/>
    </row>
    <row r="156" spans="2:9" x14ac:dyDescent="0.35">
      <c r="B156" s="187"/>
      <c r="C156" s="221"/>
      <c r="D156" s="226"/>
      <c r="E156" s="51"/>
      <c r="F156" s="68"/>
      <c r="G156" s="68"/>
      <c r="H156" s="68"/>
      <c r="I156" s="68"/>
    </row>
    <row r="157" spans="2:9" x14ac:dyDescent="0.35">
      <c r="B157" s="187"/>
      <c r="C157" s="221"/>
      <c r="D157" s="226"/>
      <c r="E157" s="51"/>
      <c r="F157" s="68"/>
      <c r="G157" s="68"/>
      <c r="H157" s="68"/>
      <c r="I157" s="68"/>
    </row>
    <row r="158" spans="2:9" x14ac:dyDescent="0.35">
      <c r="B158" s="187"/>
      <c r="C158" s="221"/>
      <c r="D158" s="226"/>
      <c r="E158" s="51"/>
      <c r="F158" s="68"/>
      <c r="G158" s="68"/>
      <c r="H158" s="68"/>
      <c r="I158" s="68"/>
    </row>
    <row r="159" spans="2:9" x14ac:dyDescent="0.35">
      <c r="B159" s="187"/>
      <c r="C159" s="221"/>
      <c r="D159" s="226"/>
      <c r="E159" s="51"/>
      <c r="F159" s="68"/>
      <c r="G159" s="68"/>
      <c r="H159" s="68"/>
      <c r="I159" s="68"/>
    </row>
    <row r="160" spans="2:9" x14ac:dyDescent="0.35">
      <c r="B160" s="187"/>
      <c r="C160" s="221"/>
      <c r="D160" s="226"/>
      <c r="E160" s="51"/>
      <c r="F160" s="68"/>
      <c r="G160" s="68"/>
      <c r="H160" s="68"/>
      <c r="I160" s="68"/>
    </row>
    <row r="161" spans="2:17" x14ac:dyDescent="0.35">
      <c r="B161" s="187"/>
      <c r="C161" s="221"/>
      <c r="D161" s="226"/>
      <c r="E161" s="51"/>
      <c r="F161" s="68"/>
      <c r="G161" s="68"/>
      <c r="H161" s="68"/>
      <c r="I161" s="68"/>
    </row>
    <row r="162" spans="2:17" x14ac:dyDescent="0.35">
      <c r="B162" s="187"/>
      <c r="C162" s="221"/>
      <c r="D162" s="226"/>
      <c r="E162" s="51"/>
      <c r="F162" s="68"/>
      <c r="G162" s="68"/>
      <c r="H162" s="68"/>
      <c r="I162" s="68"/>
    </row>
    <row r="163" spans="2:17" x14ac:dyDescent="0.35">
      <c r="B163" s="187"/>
      <c r="C163" s="221"/>
      <c r="D163" s="226"/>
      <c r="E163" s="51"/>
      <c r="F163" s="68"/>
      <c r="G163" s="68"/>
      <c r="H163" s="68"/>
      <c r="I163" s="68"/>
    </row>
    <row r="164" spans="2:17" x14ac:dyDescent="0.35">
      <c r="B164" s="187"/>
      <c r="C164" s="221"/>
      <c r="D164" s="226"/>
      <c r="E164" s="51"/>
      <c r="F164" s="68"/>
      <c r="G164" s="68"/>
      <c r="H164" s="68"/>
      <c r="I164" s="68"/>
    </row>
    <row r="165" spans="2:17" s="68" customFormat="1" x14ac:dyDescent="0.35">
      <c r="B165" s="187"/>
    </row>
    <row r="166" spans="2:17" s="68" customFormat="1" x14ac:dyDescent="0.35">
      <c r="B166" s="187"/>
    </row>
    <row r="167" spans="2:17" s="68" customFormat="1" x14ac:dyDescent="0.35">
      <c r="B167" s="187"/>
    </row>
    <row r="168" spans="2:17" s="68" customFormat="1" x14ac:dyDescent="0.35">
      <c r="B168" s="187"/>
    </row>
    <row r="169" spans="2:17" s="210" customFormat="1" x14ac:dyDescent="0.35">
      <c r="B169" s="211"/>
    </row>
    <row r="170" spans="2:17" s="68" customFormat="1" x14ac:dyDescent="0.35">
      <c r="B170" s="150" t="s">
        <v>134</v>
      </c>
      <c r="D170" s="212" t="s">
        <v>108</v>
      </c>
      <c r="F170" s="212" t="s">
        <v>109</v>
      </c>
      <c r="H170" s="212" t="s">
        <v>110</v>
      </c>
      <c r="J170" s="212" t="s">
        <v>111</v>
      </c>
    </row>
    <row r="171" spans="2:17" x14ac:dyDescent="0.35">
      <c r="C171" s="213" t="s">
        <v>112</v>
      </c>
      <c r="D171" s="51"/>
      <c r="F171" s="51"/>
      <c r="H171" s="51"/>
      <c r="J171" s="51"/>
    </row>
    <row r="172" spans="2:17" s="68" customFormat="1" x14ac:dyDescent="0.35">
      <c r="C172" s="213" t="s">
        <v>115</v>
      </c>
      <c r="D172" s="51" t="s">
        <v>116</v>
      </c>
      <c r="F172" s="51" t="s">
        <v>116</v>
      </c>
      <c r="H172" s="51" t="s">
        <v>117</v>
      </c>
      <c r="J172" s="51" t="s">
        <v>117</v>
      </c>
    </row>
    <row r="173" spans="2:17" s="68" customFormat="1" x14ac:dyDescent="0.35">
      <c r="C173" s="190"/>
    </row>
    <row r="174" spans="2:17" s="68" customFormat="1" x14ac:dyDescent="0.35">
      <c r="Q174" s="214" t="s">
        <v>118</v>
      </c>
    </row>
    <row r="175" spans="2:17" s="68" customFormat="1" x14ac:dyDescent="0.35">
      <c r="B175" s="215" t="s">
        <v>119</v>
      </c>
      <c r="C175" s="190" t="s">
        <v>1</v>
      </c>
      <c r="D175" s="212" t="str">
        <f>C175</f>
        <v>Enrollment</v>
      </c>
      <c r="F175" s="212" t="str">
        <f>D175</f>
        <v>Enrollment</v>
      </c>
      <c r="H175" s="212" t="str">
        <f>F175</f>
        <v>Enrollment</v>
      </c>
      <c r="J175" s="212" t="str">
        <f>H175</f>
        <v>Enrollment</v>
      </c>
      <c r="Q175" s="216" t="s">
        <v>120</v>
      </c>
    </row>
    <row r="176" spans="2:17" x14ac:dyDescent="0.35">
      <c r="B176" s="217"/>
      <c r="C176" s="50" t="s">
        <v>121</v>
      </c>
      <c r="D176" s="51"/>
      <c r="E176" s="52" t="s">
        <v>121</v>
      </c>
      <c r="F176" s="51"/>
      <c r="G176" s="52" t="s">
        <v>121</v>
      </c>
      <c r="H176" s="51"/>
      <c r="I176" s="52" t="s">
        <v>121</v>
      </c>
      <c r="J176" s="51"/>
      <c r="Q176" s="218" t="s">
        <v>121</v>
      </c>
    </row>
    <row r="177" spans="2:17" x14ac:dyDescent="0.35">
      <c r="B177" s="217"/>
      <c r="C177" s="50" t="s">
        <v>123</v>
      </c>
      <c r="D177" s="51"/>
      <c r="E177" s="52" t="s">
        <v>123</v>
      </c>
      <c r="F177" s="51"/>
      <c r="G177" s="52" t="s">
        <v>123</v>
      </c>
      <c r="H177" s="51"/>
      <c r="I177" s="52" t="s">
        <v>123</v>
      </c>
      <c r="J177" s="51"/>
      <c r="Q177" s="218" t="s">
        <v>123</v>
      </c>
    </row>
    <row r="178" spans="2:17" x14ac:dyDescent="0.35">
      <c r="B178" s="217"/>
      <c r="C178" s="50" t="s">
        <v>124</v>
      </c>
      <c r="D178" s="51"/>
      <c r="E178" s="52" t="s">
        <v>125</v>
      </c>
      <c r="F178" s="51"/>
      <c r="G178" s="52" t="s">
        <v>124</v>
      </c>
      <c r="H178" s="51"/>
      <c r="I178" s="52" t="s">
        <v>124</v>
      </c>
      <c r="J178" s="51"/>
      <c r="Q178" s="218" t="s">
        <v>124</v>
      </c>
    </row>
    <row r="179" spans="2:17" x14ac:dyDescent="0.35">
      <c r="B179" s="217"/>
      <c r="C179" s="50" t="s">
        <v>125</v>
      </c>
      <c r="D179" s="51"/>
      <c r="E179" s="52" t="s">
        <v>126</v>
      </c>
      <c r="F179" s="51"/>
      <c r="G179" s="52" t="s">
        <v>125</v>
      </c>
      <c r="H179" s="51"/>
      <c r="I179" s="52" t="s">
        <v>125</v>
      </c>
      <c r="J179" s="51"/>
      <c r="Q179" s="218" t="s">
        <v>125</v>
      </c>
    </row>
    <row r="180" spans="2:17" x14ac:dyDescent="0.35">
      <c r="B180" s="217"/>
      <c r="C180" s="50" t="s">
        <v>126</v>
      </c>
      <c r="D180" s="51"/>
      <c r="E180" s="52"/>
      <c r="F180" s="51"/>
      <c r="G180" s="52" t="s">
        <v>126</v>
      </c>
      <c r="H180" s="51"/>
      <c r="I180" s="52" t="s">
        <v>126</v>
      </c>
      <c r="J180" s="51"/>
      <c r="Q180" s="218" t="s">
        <v>126</v>
      </c>
    </row>
    <row r="181" spans="2:17" x14ac:dyDescent="0.35">
      <c r="B181" s="217"/>
      <c r="C181" s="50" t="s">
        <v>127</v>
      </c>
      <c r="D181" s="51"/>
      <c r="E181" s="52"/>
      <c r="F181" s="51"/>
      <c r="G181" s="52" t="s">
        <v>127</v>
      </c>
      <c r="H181" s="51"/>
      <c r="I181" s="52" t="s">
        <v>127</v>
      </c>
      <c r="J181" s="51"/>
      <c r="Q181" s="218" t="s">
        <v>127</v>
      </c>
    </row>
    <row r="182" spans="2:17" s="68" customFormat="1" x14ac:dyDescent="0.35">
      <c r="B182" s="94"/>
      <c r="Q182" s="218"/>
    </row>
    <row r="183" spans="2:17" s="215" customFormat="1" ht="15.6" thickBot="1" x14ac:dyDescent="0.4">
      <c r="B183" s="219">
        <f>SUM(C183:K183)</f>
        <v>0</v>
      </c>
      <c r="C183" s="219"/>
      <c r="D183" s="219">
        <f>SUM(D176:D182)</f>
        <v>0</v>
      </c>
      <c r="E183" s="219"/>
      <c r="F183" s="219">
        <f>SUM(F176:F182)</f>
        <v>0</v>
      </c>
      <c r="G183" s="219"/>
      <c r="H183" s="219">
        <f>SUM(H176:H182)</f>
        <v>0</v>
      </c>
      <c r="I183" s="219"/>
      <c r="J183" s="219">
        <f>SUM(J176:J182)</f>
        <v>0</v>
      </c>
      <c r="Q183" s="220"/>
    </row>
    <row r="184" spans="2:17" s="68" customFormat="1" x14ac:dyDescent="0.35">
      <c r="Q184" s="218"/>
    </row>
    <row r="185" spans="2:17" s="68" customFormat="1" x14ac:dyDescent="0.35">
      <c r="C185" s="190" t="s">
        <v>128</v>
      </c>
      <c r="D185" s="212" t="str">
        <f>C185</f>
        <v>CURRENT Rates</v>
      </c>
      <c r="F185" s="212" t="str">
        <f>D185</f>
        <v>CURRENT Rates</v>
      </c>
      <c r="H185" s="212" t="str">
        <f>F185</f>
        <v>CURRENT Rates</v>
      </c>
      <c r="J185" s="212" t="str">
        <f>H185</f>
        <v>CURRENT Rates</v>
      </c>
    </row>
    <row r="186" spans="2:17" x14ac:dyDescent="0.35">
      <c r="B186" s="187"/>
      <c r="C186" s="53" t="str">
        <f>C176</f>
        <v>Subscriber Only</v>
      </c>
      <c r="D186" s="54"/>
      <c r="E186" s="55" t="str">
        <f>E176</f>
        <v>Subscriber Only</v>
      </c>
      <c r="F186" s="54"/>
      <c r="G186" s="55" t="str">
        <f>G176</f>
        <v>Subscriber Only</v>
      </c>
      <c r="H186" s="54"/>
      <c r="I186" s="55" t="str">
        <f>I176</f>
        <v>Subscriber Only</v>
      </c>
      <c r="J186" s="54"/>
    </row>
    <row r="187" spans="2:17" x14ac:dyDescent="0.35">
      <c r="B187" s="187"/>
      <c r="C187" s="53" t="str">
        <f t="shared" ref="C187" si="24">C177</f>
        <v>Subscriber + Spouse</v>
      </c>
      <c r="D187" s="54"/>
      <c r="E187" s="55" t="str">
        <f t="shared" ref="E187" si="25">E177</f>
        <v>Subscriber + Spouse</v>
      </c>
      <c r="F187" s="54"/>
      <c r="G187" s="55" t="str">
        <f t="shared" ref="G187:G191" si="26">G177</f>
        <v>Subscriber + Spouse</v>
      </c>
      <c r="H187" s="54"/>
      <c r="I187" s="55" t="str">
        <f t="shared" ref="I187:I191" si="27">I177</f>
        <v>Subscriber + Spouse</v>
      </c>
      <c r="J187" s="54"/>
    </row>
    <row r="188" spans="2:17" x14ac:dyDescent="0.35">
      <c r="B188" s="187"/>
      <c r="C188" s="53" t="str">
        <f t="shared" ref="C188" si="28">C178</f>
        <v>Subscriber + Child</v>
      </c>
      <c r="D188" s="54"/>
      <c r="E188" s="55" t="str">
        <f t="shared" ref="E188" si="29">E178</f>
        <v>Subscriber + Child(ren)</v>
      </c>
      <c r="F188" s="54"/>
      <c r="G188" s="55" t="str">
        <f t="shared" si="26"/>
        <v>Subscriber + Child</v>
      </c>
      <c r="H188" s="54"/>
      <c r="I188" s="55" t="str">
        <f t="shared" si="27"/>
        <v>Subscriber + Child</v>
      </c>
      <c r="J188" s="54"/>
    </row>
    <row r="189" spans="2:17" x14ac:dyDescent="0.35">
      <c r="B189" s="187"/>
      <c r="C189" s="53" t="str">
        <f t="shared" ref="C189" si="30">C179</f>
        <v>Subscriber + Child(ren)</v>
      </c>
      <c r="D189" s="54"/>
      <c r="E189" s="55" t="str">
        <f t="shared" ref="E189" si="31">E179</f>
        <v>Family</v>
      </c>
      <c r="F189" s="54"/>
      <c r="G189" s="55" t="str">
        <f t="shared" si="26"/>
        <v>Subscriber + Child(ren)</v>
      </c>
      <c r="H189" s="54"/>
      <c r="I189" s="55" t="str">
        <f t="shared" si="27"/>
        <v>Subscriber + Child(ren)</v>
      </c>
      <c r="J189" s="54"/>
    </row>
    <row r="190" spans="2:17" x14ac:dyDescent="0.35">
      <c r="B190" s="187"/>
      <c r="C190" s="53" t="str">
        <f t="shared" ref="C190" si="32">C180</f>
        <v>Family</v>
      </c>
      <c r="D190" s="56"/>
      <c r="E190" s="55">
        <f t="shared" ref="E190" si="33">E180</f>
        <v>0</v>
      </c>
      <c r="F190" s="56"/>
      <c r="G190" s="55" t="str">
        <f t="shared" si="26"/>
        <v>Family</v>
      </c>
      <c r="H190" s="56"/>
      <c r="I190" s="55" t="str">
        <f t="shared" si="27"/>
        <v>Family</v>
      </c>
      <c r="J190" s="56"/>
    </row>
    <row r="191" spans="2:17" x14ac:dyDescent="0.35">
      <c r="B191" s="187"/>
      <c r="C191" s="53" t="str">
        <f t="shared" ref="C191" si="34">C181</f>
        <v>Medicare</v>
      </c>
      <c r="D191" s="56"/>
      <c r="E191" s="55">
        <f t="shared" ref="E191" si="35">E181</f>
        <v>0</v>
      </c>
      <c r="F191" s="56"/>
      <c r="G191" s="55" t="str">
        <f t="shared" si="26"/>
        <v>Medicare</v>
      </c>
      <c r="H191" s="56"/>
      <c r="I191" s="55" t="str">
        <f t="shared" si="27"/>
        <v>Medicare</v>
      </c>
      <c r="J191" s="56"/>
    </row>
    <row r="192" spans="2:17" s="68" customFormat="1" x14ac:dyDescent="0.35">
      <c r="B192" s="187"/>
      <c r="C192" s="187"/>
    </row>
    <row r="193" spans="2:9" s="68" customFormat="1" x14ac:dyDescent="0.35">
      <c r="B193" s="187"/>
      <c r="C193" s="187"/>
    </row>
    <row r="194" spans="2:9" s="68" customFormat="1" x14ac:dyDescent="0.35">
      <c r="B194" s="187"/>
      <c r="C194" s="187"/>
    </row>
    <row r="195" spans="2:9" s="68" customFormat="1" x14ac:dyDescent="0.35">
      <c r="B195" s="190" t="s">
        <v>129</v>
      </c>
    </row>
    <row r="196" spans="2:9" s="68" customFormat="1" x14ac:dyDescent="0.35">
      <c r="B196" s="214" t="s">
        <v>130</v>
      </c>
    </row>
    <row r="197" spans="2:9" s="68" customFormat="1" x14ac:dyDescent="0.35">
      <c r="B197" s="187"/>
    </row>
    <row r="198" spans="2:9" x14ac:dyDescent="0.35">
      <c r="B198" s="187"/>
      <c r="C198" s="197" t="s">
        <v>131</v>
      </c>
      <c r="D198" s="197" t="s">
        <v>132</v>
      </c>
      <c r="E198" s="197" t="s">
        <v>37</v>
      </c>
      <c r="F198" s="68"/>
      <c r="G198" s="68"/>
      <c r="H198" s="68"/>
      <c r="I198" s="68"/>
    </row>
    <row r="199" spans="2:9" x14ac:dyDescent="0.35">
      <c r="B199" s="187">
        <v>1</v>
      </c>
      <c r="C199" s="221"/>
      <c r="D199" s="222" t="str">
        <f>LEFT(C199,3)</f>
        <v/>
      </c>
      <c r="E199" s="51" t="str">
        <f>D199</f>
        <v/>
      </c>
      <c r="F199" s="68"/>
      <c r="G199" s="68"/>
      <c r="H199" s="68"/>
      <c r="I199" s="68"/>
    </row>
    <row r="200" spans="2:9" x14ac:dyDescent="0.35">
      <c r="B200" s="187">
        <v>2</v>
      </c>
      <c r="C200" s="221"/>
      <c r="D200" s="222" t="str">
        <f t="shared" ref="D200:D223" si="36">LEFT(C200,3)</f>
        <v/>
      </c>
      <c r="E200" s="51" t="str">
        <f t="shared" ref="E200:E203" si="37">D200</f>
        <v/>
      </c>
      <c r="F200" s="68"/>
      <c r="G200" s="68"/>
      <c r="H200" s="68"/>
      <c r="I200" s="68"/>
    </row>
    <row r="201" spans="2:9" x14ac:dyDescent="0.35">
      <c r="B201" s="187">
        <v>3</v>
      </c>
      <c r="C201" s="221"/>
      <c r="D201" s="222" t="str">
        <f t="shared" si="36"/>
        <v/>
      </c>
      <c r="E201" s="51" t="str">
        <f t="shared" si="37"/>
        <v/>
      </c>
      <c r="F201" s="68"/>
      <c r="G201" s="68"/>
      <c r="H201" s="68"/>
      <c r="I201" s="68"/>
    </row>
    <row r="202" spans="2:9" x14ac:dyDescent="0.35">
      <c r="B202" s="187">
        <v>4</v>
      </c>
      <c r="C202" s="221"/>
      <c r="D202" s="222" t="str">
        <f t="shared" si="36"/>
        <v/>
      </c>
      <c r="E202" s="51" t="str">
        <f t="shared" si="37"/>
        <v/>
      </c>
      <c r="F202" s="68"/>
      <c r="G202" s="68"/>
      <c r="H202" s="68"/>
      <c r="I202" s="68"/>
    </row>
    <row r="203" spans="2:9" x14ac:dyDescent="0.35">
      <c r="B203" s="187">
        <v>5</v>
      </c>
      <c r="C203" s="221"/>
      <c r="D203" s="222" t="str">
        <f t="shared" si="36"/>
        <v/>
      </c>
      <c r="E203" s="51" t="str">
        <f t="shared" si="37"/>
        <v/>
      </c>
      <c r="F203" s="68"/>
      <c r="G203" s="68"/>
      <c r="H203" s="68"/>
      <c r="I203" s="68"/>
    </row>
    <row r="204" spans="2:9" x14ac:dyDescent="0.35">
      <c r="B204" s="187">
        <v>6</v>
      </c>
      <c r="C204" s="221"/>
      <c r="D204" s="222" t="str">
        <f t="shared" si="36"/>
        <v/>
      </c>
      <c r="E204" s="51"/>
      <c r="F204" s="68"/>
      <c r="G204" s="68"/>
      <c r="H204" s="68"/>
      <c r="I204" s="68"/>
    </row>
    <row r="205" spans="2:9" x14ac:dyDescent="0.35">
      <c r="B205" s="187">
        <v>7</v>
      </c>
      <c r="C205" s="221"/>
      <c r="D205" s="222" t="str">
        <f t="shared" si="36"/>
        <v/>
      </c>
      <c r="E205" s="51"/>
      <c r="F205" s="68"/>
      <c r="G205" s="68"/>
      <c r="H205" s="68"/>
      <c r="I205" s="68"/>
    </row>
    <row r="206" spans="2:9" x14ac:dyDescent="0.35">
      <c r="B206" s="187">
        <v>8</v>
      </c>
      <c r="C206" s="221"/>
      <c r="D206" s="222" t="str">
        <f t="shared" si="36"/>
        <v/>
      </c>
      <c r="E206" s="51"/>
      <c r="F206" s="68"/>
      <c r="G206" s="68"/>
      <c r="H206" s="68"/>
      <c r="I206" s="68"/>
    </row>
    <row r="207" spans="2:9" x14ac:dyDescent="0.35">
      <c r="B207" s="187">
        <v>9</v>
      </c>
      <c r="C207" s="221"/>
      <c r="D207" s="222" t="str">
        <f t="shared" si="36"/>
        <v/>
      </c>
      <c r="E207" s="51"/>
      <c r="F207" s="68"/>
      <c r="G207" s="68"/>
      <c r="H207" s="68"/>
      <c r="I207" s="68"/>
    </row>
    <row r="208" spans="2:9" x14ac:dyDescent="0.35">
      <c r="B208" s="187">
        <v>10</v>
      </c>
      <c r="C208" s="221"/>
      <c r="D208" s="222" t="str">
        <f t="shared" si="36"/>
        <v/>
      </c>
      <c r="E208" s="51"/>
      <c r="F208" s="68"/>
      <c r="G208" s="68"/>
      <c r="H208" s="68"/>
      <c r="I208" s="68"/>
    </row>
    <row r="209" spans="2:9" x14ac:dyDescent="0.35">
      <c r="B209" s="187">
        <v>11</v>
      </c>
      <c r="C209" s="221"/>
      <c r="D209" s="222" t="str">
        <f t="shared" si="36"/>
        <v/>
      </c>
      <c r="E209" s="51"/>
      <c r="F209" s="68"/>
      <c r="G209" s="68"/>
      <c r="H209" s="68"/>
      <c r="I209" s="68"/>
    </row>
    <row r="210" spans="2:9" x14ac:dyDescent="0.35">
      <c r="B210" s="187">
        <v>12</v>
      </c>
      <c r="C210" s="221"/>
      <c r="D210" s="222" t="str">
        <f t="shared" si="36"/>
        <v/>
      </c>
      <c r="E210" s="51"/>
      <c r="F210" s="68"/>
      <c r="G210" s="68"/>
      <c r="H210" s="68"/>
      <c r="I210" s="68"/>
    </row>
    <row r="211" spans="2:9" x14ac:dyDescent="0.35">
      <c r="B211" s="187">
        <v>13</v>
      </c>
      <c r="C211" s="221"/>
      <c r="D211" s="222" t="str">
        <f t="shared" si="36"/>
        <v/>
      </c>
      <c r="E211" s="51"/>
      <c r="F211" s="68"/>
      <c r="G211" s="68"/>
      <c r="H211" s="68"/>
      <c r="I211" s="68"/>
    </row>
    <row r="212" spans="2:9" x14ac:dyDescent="0.35">
      <c r="B212" s="187">
        <v>14</v>
      </c>
      <c r="C212" s="221"/>
      <c r="D212" s="222" t="str">
        <f t="shared" si="36"/>
        <v/>
      </c>
      <c r="E212" s="51"/>
      <c r="F212" s="68"/>
      <c r="G212" s="68"/>
      <c r="H212" s="68"/>
      <c r="I212" s="68"/>
    </row>
    <row r="213" spans="2:9" x14ac:dyDescent="0.35">
      <c r="B213" s="187">
        <v>15</v>
      </c>
      <c r="C213" s="221"/>
      <c r="D213" s="222" t="str">
        <f t="shared" si="36"/>
        <v/>
      </c>
      <c r="E213" s="51"/>
      <c r="F213" s="68"/>
      <c r="G213" s="68"/>
      <c r="H213" s="68"/>
      <c r="I213" s="68"/>
    </row>
    <row r="214" spans="2:9" x14ac:dyDescent="0.35">
      <c r="B214" s="187">
        <v>16</v>
      </c>
      <c r="C214" s="221"/>
      <c r="D214" s="222" t="str">
        <f t="shared" si="36"/>
        <v/>
      </c>
      <c r="E214" s="51"/>
      <c r="F214" s="68"/>
      <c r="G214" s="68"/>
      <c r="H214" s="68"/>
      <c r="I214" s="68"/>
    </row>
    <row r="215" spans="2:9" x14ac:dyDescent="0.35">
      <c r="B215" s="187">
        <v>17</v>
      </c>
      <c r="C215" s="221"/>
      <c r="D215" s="222" t="str">
        <f t="shared" si="36"/>
        <v/>
      </c>
      <c r="E215" s="51"/>
      <c r="F215" s="68"/>
      <c r="G215" s="68"/>
      <c r="H215" s="68"/>
      <c r="I215" s="68"/>
    </row>
    <row r="216" spans="2:9" x14ac:dyDescent="0.35">
      <c r="B216" s="187">
        <v>18</v>
      </c>
      <c r="C216" s="221"/>
      <c r="D216" s="222" t="str">
        <f t="shared" si="36"/>
        <v/>
      </c>
      <c r="E216" s="51"/>
      <c r="F216" s="68"/>
      <c r="G216" s="68"/>
      <c r="H216" s="68"/>
      <c r="I216" s="68"/>
    </row>
    <row r="217" spans="2:9" x14ac:dyDescent="0.35">
      <c r="B217" s="187">
        <v>19</v>
      </c>
      <c r="C217" s="221"/>
      <c r="D217" s="222" t="str">
        <f t="shared" si="36"/>
        <v/>
      </c>
      <c r="E217" s="51"/>
      <c r="F217" s="68"/>
      <c r="G217" s="68"/>
      <c r="H217" s="68"/>
      <c r="I217" s="68"/>
    </row>
    <row r="218" spans="2:9" x14ac:dyDescent="0.35">
      <c r="B218" s="187">
        <v>20</v>
      </c>
      <c r="C218" s="221"/>
      <c r="D218" s="222" t="str">
        <f t="shared" si="36"/>
        <v/>
      </c>
      <c r="E218" s="51"/>
      <c r="F218" s="68"/>
      <c r="G218" s="68"/>
      <c r="H218" s="68"/>
      <c r="I218" s="68"/>
    </row>
    <row r="219" spans="2:9" x14ac:dyDescent="0.35">
      <c r="B219" s="187">
        <v>21</v>
      </c>
      <c r="C219" s="221"/>
      <c r="D219" s="222" t="str">
        <f t="shared" si="36"/>
        <v/>
      </c>
      <c r="E219" s="51"/>
      <c r="F219" s="68"/>
      <c r="G219" s="68"/>
      <c r="H219" s="68"/>
      <c r="I219" s="68"/>
    </row>
    <row r="220" spans="2:9" x14ac:dyDescent="0.35">
      <c r="B220" s="187">
        <v>22</v>
      </c>
      <c r="C220" s="221"/>
      <c r="D220" s="222" t="str">
        <f t="shared" si="36"/>
        <v/>
      </c>
      <c r="E220" s="51"/>
      <c r="F220" s="68"/>
      <c r="G220" s="68"/>
      <c r="H220" s="68"/>
      <c r="I220" s="68"/>
    </row>
    <row r="221" spans="2:9" x14ac:dyDescent="0.35">
      <c r="B221" s="187">
        <v>23</v>
      </c>
      <c r="C221" s="221"/>
      <c r="D221" s="222" t="str">
        <f t="shared" si="36"/>
        <v/>
      </c>
      <c r="E221" s="51"/>
      <c r="F221" s="68"/>
      <c r="G221" s="68"/>
      <c r="H221" s="68"/>
      <c r="I221" s="68"/>
    </row>
    <row r="222" spans="2:9" x14ac:dyDescent="0.35">
      <c r="B222" s="187">
        <v>24</v>
      </c>
      <c r="C222" s="221"/>
      <c r="D222" s="222" t="str">
        <f t="shared" si="36"/>
        <v/>
      </c>
      <c r="E222" s="51"/>
      <c r="F222" s="68"/>
      <c r="G222" s="68"/>
      <c r="H222" s="68"/>
      <c r="I222" s="68"/>
    </row>
    <row r="223" spans="2:9" x14ac:dyDescent="0.35">
      <c r="B223" s="187">
        <v>25</v>
      </c>
      <c r="C223" s="221"/>
      <c r="D223" s="222" t="str">
        <f t="shared" si="36"/>
        <v/>
      </c>
      <c r="E223" s="51"/>
      <c r="F223" s="68"/>
      <c r="G223" s="68"/>
      <c r="H223" s="68"/>
      <c r="I223" s="68"/>
    </row>
  </sheetData>
  <autoFilter ref="C35:F93" xr:uid="{1BD1D9B3-7510-43A4-9B02-9096676B3148}"/>
  <phoneticPr fontId="35" type="noConversion"/>
  <dataValidations count="3">
    <dataValidation type="list" allowBlank="1" showInputMessage="1" sqref="C117:C122 I117:I122 G117:G122 E117:E122 C176:C181 I176:I181 G176:G181 E176:E181" xr:uid="{EFE52F7E-C443-49FF-BD03-037D8083BEDE}">
      <formula1>$Q$117:$Q$125</formula1>
    </dataValidation>
    <dataValidation type="list" allowBlank="1" showInputMessage="1" sqref="C36:C93" xr:uid="{F8FE896D-60BF-4230-A07B-341B0DA97E06}">
      <formula1>"&lt;Select One&gt;,Technical,Financial,Price"</formula1>
    </dataValidation>
    <dataValidation type="list" allowBlank="1" showInputMessage="1" sqref="D113 F113 H113 J113 D172 F172 H172 J172" xr:uid="{B7E13F89-E042-49C0-82B4-B160D5DFD5B3}">
      <formula1>"Self-Insured,Fully-Insured,Level Funding,Minimum Premium Arrangement"</formula1>
    </dataValidation>
  </dataValidations>
  <pageMargins left="0.7" right="0.7" top="0.75" bottom="0.75" header="0.3" footer="0.3"/>
  <pageSetup scale="42" orientation="portrait" r:id="rId1"/>
  <headerFooter>
    <oddFooter>&amp;R&amp;G</oddFooter>
  </headerFooter>
  <colBreaks count="1" manualBreakCount="1">
    <brk id="8" max="1048575" man="1"/>
  </col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34B23-DE59-4328-9C5D-7591BA54F955}">
  <sheetPr>
    <tabColor rgb="FFC00000"/>
  </sheetPr>
  <dimension ref="A1:E48"/>
  <sheetViews>
    <sheetView tabSelected="1" zoomScaleNormal="100" workbookViewId="0"/>
  </sheetViews>
  <sheetFormatPr defaultColWidth="8.59765625" defaultRowHeight="15.6" x14ac:dyDescent="0.35"/>
  <cols>
    <col min="1" max="1" width="1.5" style="1" customWidth="1"/>
    <col min="2" max="2" width="26.59765625" style="1" customWidth="1"/>
    <col min="3" max="3" width="77.59765625" style="1" customWidth="1"/>
    <col min="4" max="4" width="52.3984375" style="1" customWidth="1"/>
    <col min="5" max="16384" width="8.59765625" style="1"/>
  </cols>
  <sheetData>
    <row r="1" spans="1:5" ht="16.8" x14ac:dyDescent="0.35">
      <c r="B1" s="15" t="str">
        <f>INPUT!$C$3</f>
        <v>Albemarle</v>
      </c>
      <c r="C1" s="16"/>
      <c r="D1" s="2"/>
      <c r="E1" s="2"/>
    </row>
    <row r="2" spans="1:5" ht="16.8" x14ac:dyDescent="0.35">
      <c r="B2" s="15" t="str">
        <f>INPUT!$D$11</f>
        <v>RFP#&lt;######&gt;</v>
      </c>
      <c r="C2" s="16"/>
      <c r="D2" s="2"/>
      <c r="E2" s="2"/>
    </row>
    <row r="3" spans="1:5" ht="16.8" x14ac:dyDescent="0.35">
      <c r="B3" s="15" t="str">
        <f>INPUT!$C$23</f>
        <v>Vision</v>
      </c>
      <c r="C3" s="82"/>
      <c r="D3" s="2"/>
      <c r="E3" s="2"/>
    </row>
    <row r="4" spans="1:5" s="17" customFormat="1" ht="16.8" x14ac:dyDescent="0.35">
      <c r="B4" s="23" t="s">
        <v>135</v>
      </c>
      <c r="D4" s="21"/>
      <c r="E4" s="21"/>
    </row>
    <row r="5" spans="1:5" x14ac:dyDescent="0.35">
      <c r="D5" s="2"/>
      <c r="E5" s="2"/>
    </row>
    <row r="6" spans="1:5" ht="17.399999999999999" thickBot="1" x14ac:dyDescent="0.4">
      <c r="B6" s="83" t="s">
        <v>136</v>
      </c>
      <c r="C6" s="83"/>
      <c r="D6" s="83"/>
      <c r="E6" s="2"/>
    </row>
    <row r="7" spans="1:5" ht="34.35" customHeight="1" thickTop="1" x14ac:dyDescent="0.35">
      <c r="A7" s="260"/>
      <c r="B7" s="261" t="s">
        <v>137</v>
      </c>
      <c r="C7" s="299" t="s">
        <v>138</v>
      </c>
      <c r="D7" s="300"/>
      <c r="E7" s="2"/>
    </row>
    <row r="8" spans="1:5" ht="31.35" customHeight="1" x14ac:dyDescent="0.35">
      <c r="A8" s="260"/>
      <c r="B8" s="262" t="s">
        <v>139</v>
      </c>
      <c r="C8" s="301" t="str">
        <f>"The following Proposal Forms in this workbook will be used to gather vendor responses in regards to your capabilities to provide the required services of this RFP to "&amp;$B$1&amp;". Your responses will be compared and evaluated against the other vendors' responses. "</f>
        <v xml:space="preserve">The following Proposal Forms in this workbook will be used to gather vendor responses in regards to your capabilities to provide the required services of this RFP to Albemarle. Your responses will be compared and evaluated against the other vendors' responses. </v>
      </c>
      <c r="D8" s="302"/>
      <c r="E8" s="2"/>
    </row>
    <row r="9" spans="1:5" ht="102" customHeight="1" x14ac:dyDescent="0.35">
      <c r="A9" s="260"/>
      <c r="B9" s="263"/>
      <c r="C9" s="303" t="s">
        <v>140</v>
      </c>
      <c r="D9" s="304"/>
      <c r="E9" s="2"/>
    </row>
    <row r="10" spans="1:5" ht="250.5" customHeight="1" x14ac:dyDescent="0.35">
      <c r="B10" s="264" t="s">
        <v>141</v>
      </c>
      <c r="C10" s="305" t="s">
        <v>142</v>
      </c>
      <c r="D10" s="306"/>
      <c r="E10" s="2"/>
    </row>
    <row r="11" spans="1:5" x14ac:dyDescent="0.35">
      <c r="B11" s="265" t="s">
        <v>143</v>
      </c>
      <c r="C11" s="307"/>
      <c r="D11" s="308"/>
      <c r="E11" s="2"/>
    </row>
    <row r="12" spans="1:5" x14ac:dyDescent="0.35">
      <c r="B12" s="266" t="s">
        <v>144</v>
      </c>
      <c r="C12" s="309" t="str">
        <f>INPUT!$C$23</f>
        <v>Vision</v>
      </c>
      <c r="D12" s="310"/>
      <c r="E12" s="2"/>
    </row>
    <row r="13" spans="1:5" x14ac:dyDescent="0.35">
      <c r="B13" s="266" t="s">
        <v>145</v>
      </c>
      <c r="C13" s="311">
        <f>INPUT!$C$8</f>
        <v>46753</v>
      </c>
      <c r="D13" s="312"/>
      <c r="E13" s="2"/>
    </row>
    <row r="14" spans="1:5" x14ac:dyDescent="0.35">
      <c r="B14" s="267" t="s">
        <v>146</v>
      </c>
      <c r="C14" s="268" t="s">
        <v>147</v>
      </c>
      <c r="D14" s="269" t="s">
        <v>148</v>
      </c>
      <c r="E14" s="2"/>
    </row>
    <row r="15" spans="1:5" x14ac:dyDescent="0.35">
      <c r="B15" s="270"/>
      <c r="C15" s="271" t="s">
        <v>50</v>
      </c>
      <c r="D15" s="272" t="s">
        <v>474</v>
      </c>
      <c r="E15" s="2"/>
    </row>
    <row r="16" spans="1:5" x14ac:dyDescent="0.35">
      <c r="B16" s="270"/>
      <c r="C16" s="273"/>
      <c r="D16" s="272"/>
    </row>
    <row r="17" spans="2:4" x14ac:dyDescent="0.35">
      <c r="B17" s="270"/>
      <c r="C17" s="273" t="s">
        <v>149</v>
      </c>
      <c r="D17" s="274" t="s">
        <v>475</v>
      </c>
    </row>
    <row r="18" spans="2:4" x14ac:dyDescent="0.35">
      <c r="B18" s="275"/>
      <c r="C18" s="276" t="s">
        <v>150</v>
      </c>
      <c r="D18" s="277" t="s">
        <v>476</v>
      </c>
    </row>
    <row r="19" spans="2:4" x14ac:dyDescent="0.35">
      <c r="B19" s="266" t="s">
        <v>151</v>
      </c>
      <c r="C19" s="309" t="str">
        <f>INPUT!F23</f>
        <v>Three (3) Years</v>
      </c>
      <c r="D19" s="310"/>
    </row>
    <row r="20" spans="2:4" x14ac:dyDescent="0.35">
      <c r="B20" s="297" t="s">
        <v>152</v>
      </c>
      <c r="C20" s="309"/>
      <c r="D20" s="310"/>
    </row>
    <row r="21" spans="2:4" x14ac:dyDescent="0.35">
      <c r="B21" s="297" t="s">
        <v>153</v>
      </c>
      <c r="C21" s="319" t="s">
        <v>477</v>
      </c>
      <c r="D21" s="320"/>
    </row>
    <row r="22" spans="2:4" x14ac:dyDescent="0.35">
      <c r="B22" s="297" t="s">
        <v>154</v>
      </c>
      <c r="C22" s="319" t="s">
        <v>477</v>
      </c>
      <c r="D22" s="320"/>
    </row>
    <row r="23" spans="2:4" x14ac:dyDescent="0.35">
      <c r="B23" s="278" t="s">
        <v>155</v>
      </c>
      <c r="C23" s="279" t="s">
        <v>156</v>
      </c>
      <c r="D23" s="280" t="s">
        <v>157</v>
      </c>
    </row>
    <row r="24" spans="2:4" x14ac:dyDescent="0.35">
      <c r="B24" s="281"/>
      <c r="C24" s="282" t="s">
        <v>158</v>
      </c>
      <c r="D24" s="359">
        <v>46297</v>
      </c>
    </row>
    <row r="25" spans="2:4" x14ac:dyDescent="0.35">
      <c r="B25" s="281"/>
      <c r="C25" s="282" t="s">
        <v>159</v>
      </c>
      <c r="D25" s="359">
        <v>46336</v>
      </c>
    </row>
    <row r="26" spans="2:4" x14ac:dyDescent="0.35">
      <c r="B26" s="281"/>
      <c r="C26" s="282" t="s">
        <v>160</v>
      </c>
      <c r="D26" s="359">
        <v>46338</v>
      </c>
    </row>
    <row r="27" spans="2:4" x14ac:dyDescent="0.35">
      <c r="B27" s="281"/>
      <c r="C27" s="282" t="s">
        <v>161</v>
      </c>
      <c r="D27" s="359">
        <v>46343</v>
      </c>
    </row>
    <row r="28" spans="2:4" x14ac:dyDescent="0.35">
      <c r="B28" s="281"/>
      <c r="C28" s="282" t="s">
        <v>162</v>
      </c>
      <c r="D28" s="359">
        <v>46447</v>
      </c>
    </row>
    <row r="29" spans="2:4" ht="31.2" x14ac:dyDescent="0.35">
      <c r="B29" s="281"/>
      <c r="C29" s="282" t="s">
        <v>163</v>
      </c>
      <c r="D29" s="359">
        <v>46472</v>
      </c>
    </row>
    <row r="30" spans="2:4" x14ac:dyDescent="0.35">
      <c r="B30" s="281"/>
      <c r="C30" s="282" t="s">
        <v>164</v>
      </c>
      <c r="D30" s="359"/>
    </row>
    <row r="31" spans="2:4" x14ac:dyDescent="0.35">
      <c r="B31" s="281"/>
      <c r="C31" s="282" t="s">
        <v>165</v>
      </c>
      <c r="D31" s="359"/>
    </row>
    <row r="32" spans="2:4" x14ac:dyDescent="0.35">
      <c r="B32" s="281"/>
      <c r="C32" s="282" t="s">
        <v>166</v>
      </c>
      <c r="D32" s="359"/>
    </row>
    <row r="33" spans="2:4" x14ac:dyDescent="0.35">
      <c r="B33" s="281"/>
      <c r="C33" s="282" t="s">
        <v>167</v>
      </c>
      <c r="D33" s="359">
        <v>46539</v>
      </c>
    </row>
    <row r="34" spans="2:4" x14ac:dyDescent="0.35">
      <c r="B34" s="281"/>
      <c r="C34" s="282" t="s">
        <v>168</v>
      </c>
      <c r="D34" s="359">
        <v>46568</v>
      </c>
    </row>
    <row r="35" spans="2:4" x14ac:dyDescent="0.35">
      <c r="B35" s="283"/>
      <c r="C35" s="284" t="s">
        <v>169</v>
      </c>
      <c r="D35" s="285">
        <f>INPUT!$C$8</f>
        <v>46753</v>
      </c>
    </row>
    <row r="36" spans="2:4" x14ac:dyDescent="0.35">
      <c r="B36" s="286" t="s">
        <v>170</v>
      </c>
      <c r="C36" s="287" t="s">
        <v>171</v>
      </c>
      <c r="D36" s="288" t="s">
        <v>172</v>
      </c>
    </row>
    <row r="37" spans="2:4" x14ac:dyDescent="0.35">
      <c r="B37" s="289"/>
      <c r="C37" s="290" t="s">
        <v>173</v>
      </c>
      <c r="D37" s="291" t="s">
        <v>172</v>
      </c>
    </row>
    <row r="38" spans="2:4" x14ac:dyDescent="0.35">
      <c r="B38" s="289"/>
      <c r="C38" s="290" t="s">
        <v>174</v>
      </c>
      <c r="D38" s="291" t="s">
        <v>172</v>
      </c>
    </row>
    <row r="39" spans="2:4" x14ac:dyDescent="0.35">
      <c r="B39" s="289"/>
      <c r="C39" s="290" t="s">
        <v>175</v>
      </c>
      <c r="D39" s="291" t="s">
        <v>172</v>
      </c>
    </row>
    <row r="40" spans="2:4" x14ac:dyDescent="0.35">
      <c r="B40" s="292"/>
      <c r="C40" s="293" t="s">
        <v>176</v>
      </c>
      <c r="D40" s="294" t="s">
        <v>177</v>
      </c>
    </row>
    <row r="41" spans="2:4" ht="53.4" customHeight="1" x14ac:dyDescent="0.35">
      <c r="B41" s="298" t="s">
        <v>178</v>
      </c>
      <c r="C41" s="321" t="s">
        <v>179</v>
      </c>
      <c r="D41" s="322"/>
    </row>
    <row r="42" spans="2:4" x14ac:dyDescent="0.35">
      <c r="B42" s="298" t="s">
        <v>180</v>
      </c>
      <c r="C42" s="313"/>
      <c r="D42" s="314"/>
    </row>
    <row r="43" spans="2:4" x14ac:dyDescent="0.35">
      <c r="B43" s="298" t="s">
        <v>181</v>
      </c>
      <c r="C43" s="315"/>
      <c r="D43" s="316"/>
    </row>
    <row r="44" spans="2:4" x14ac:dyDescent="0.35">
      <c r="B44" s="298" t="s">
        <v>182</v>
      </c>
      <c r="C44" s="317"/>
      <c r="D44" s="318"/>
    </row>
    <row r="46" spans="2:4" ht="17.399999999999999" thickBot="1" x14ac:dyDescent="0.4">
      <c r="B46" s="3" t="s">
        <v>183</v>
      </c>
      <c r="C46" s="4"/>
    </row>
    <row r="47" spans="2:4" ht="26.1" customHeight="1" x14ac:dyDescent="0.35">
      <c r="B47" s="14" t="s">
        <v>184</v>
      </c>
      <c r="C47" s="64"/>
    </row>
    <row r="48" spans="2:4" ht="31.2" x14ac:dyDescent="0.35">
      <c r="B48" s="14" t="s">
        <v>185</v>
      </c>
      <c r="C48" s="65"/>
    </row>
  </sheetData>
  <sheetProtection formatCells="0" formatColumns="0" formatRows="0" autoFilter="0"/>
  <mergeCells count="15">
    <mergeCell ref="C42:D42"/>
    <mergeCell ref="C43:D43"/>
    <mergeCell ref="C44:D44"/>
    <mergeCell ref="C19:D19"/>
    <mergeCell ref="C20:D20"/>
    <mergeCell ref="C21:D21"/>
    <mergeCell ref="C22:D22"/>
    <mergeCell ref="C41:D41"/>
    <mergeCell ref="C7:D7"/>
    <mergeCell ref="C8:D8"/>
    <mergeCell ref="C9:D9"/>
    <mergeCell ref="C10:D10"/>
    <mergeCell ref="C11:D11"/>
    <mergeCell ref="C12:D12"/>
    <mergeCell ref="C13:D13"/>
  </mergeCells>
  <pageMargins left="0.2" right="0.2" top="0.25" bottom="0.5" header="0.3" footer="0.3"/>
  <pageSetup scale="58" fitToHeight="0" orientation="portrait" r:id="rId1"/>
  <headerFooter>
    <oddFooter>&amp;L&amp;A&amp;CPage &amp;P of &amp;N</oddFooter>
  </headerFooter>
  <rowBreaks count="1" manualBreakCount="1">
    <brk id="44" min="1" max="3" man="1"/>
  </rowBreaks>
  <colBreaks count="1" manualBreakCount="1">
    <brk id="1" max="15" man="1"/>
  </col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60CF8-2A8F-4CD1-A93C-099041AB6067}">
  <sheetPr>
    <tabColor rgb="FFC00000"/>
  </sheetPr>
  <dimension ref="B1:D36"/>
  <sheetViews>
    <sheetView workbookViewId="0">
      <selection activeCell="C21" sqref="C21"/>
    </sheetView>
  </sheetViews>
  <sheetFormatPr defaultColWidth="8.8984375" defaultRowHeight="15.6" x14ac:dyDescent="0.35"/>
  <cols>
    <col min="1" max="1" width="2.3984375" style="13" customWidth="1"/>
    <col min="2" max="2" width="6.3984375" style="13" customWidth="1"/>
    <col min="3" max="3" width="54.3984375" style="13" customWidth="1"/>
    <col min="4" max="4" width="19.3984375" style="13" customWidth="1"/>
    <col min="5" max="16384" width="8.8984375" style="13"/>
  </cols>
  <sheetData>
    <row r="1" spans="2:4" ht="16.8" x14ac:dyDescent="0.35">
      <c r="B1" s="15" t="str">
        <f>INPUT!$C$3</f>
        <v>Albemarle</v>
      </c>
      <c r="C1" s="16"/>
    </row>
    <row r="2" spans="2:4" ht="16.8" x14ac:dyDescent="0.35">
      <c r="B2" s="15" t="str">
        <f>INPUT!$D$11</f>
        <v>RFP#&lt;######&gt;</v>
      </c>
      <c r="C2" s="16"/>
    </row>
    <row r="3" spans="2:4" ht="15.6" customHeight="1" x14ac:dyDescent="0.35">
      <c r="B3" s="15" t="str">
        <f>INPUT!$C$23</f>
        <v>Vision</v>
      </c>
      <c r="C3" s="82"/>
    </row>
    <row r="4" spans="2:4" ht="16.8" x14ac:dyDescent="0.35">
      <c r="B4" s="23" t="s">
        <v>186</v>
      </c>
    </row>
    <row r="6" spans="2:4" x14ac:dyDescent="0.35">
      <c r="B6" s="1" t="s">
        <v>187</v>
      </c>
      <c r="C6" s="1"/>
      <c r="D6" s="1"/>
    </row>
    <row r="7" spans="2:4" x14ac:dyDescent="0.35">
      <c r="B7" s="172" t="s">
        <v>188</v>
      </c>
      <c r="C7" s="173"/>
      <c r="D7" s="1"/>
    </row>
    <row r="8" spans="2:4" x14ac:dyDescent="0.35">
      <c r="B8" s="1"/>
      <c r="C8" s="1"/>
      <c r="D8" s="1"/>
    </row>
    <row r="9" spans="2:4" x14ac:dyDescent="0.35">
      <c r="B9" s="172"/>
      <c r="C9" s="173"/>
      <c r="D9" s="1"/>
    </row>
    <row r="10" spans="2:4" x14ac:dyDescent="0.35">
      <c r="B10" s="1"/>
      <c r="C10" s="1"/>
      <c r="D10" s="1"/>
    </row>
    <row r="11" spans="2:4" x14ac:dyDescent="0.35">
      <c r="B11" s="1"/>
      <c r="C11" s="1"/>
      <c r="D11" s="1"/>
    </row>
    <row r="12" spans="2:4" x14ac:dyDescent="0.35">
      <c r="B12" s="1"/>
      <c r="C12" s="1"/>
      <c r="D12" s="1"/>
    </row>
    <row r="13" spans="2:4" x14ac:dyDescent="0.35">
      <c r="B13" s="1"/>
      <c r="C13" s="1"/>
      <c r="D13" s="1"/>
    </row>
    <row r="14" spans="2:4" x14ac:dyDescent="0.35">
      <c r="B14" s="1"/>
      <c r="C14" s="1"/>
      <c r="D14" s="1"/>
    </row>
    <row r="15" spans="2:4" x14ac:dyDescent="0.35">
      <c r="B15" s="1"/>
      <c r="C15" s="1"/>
      <c r="D15" s="1"/>
    </row>
    <row r="16" spans="2:4" x14ac:dyDescent="0.35">
      <c r="B16" s="1"/>
      <c r="C16" s="1"/>
      <c r="D16" s="1"/>
    </row>
    <row r="17" spans="2:4" x14ac:dyDescent="0.35">
      <c r="B17" s="1"/>
      <c r="C17" s="1"/>
      <c r="D17" s="1"/>
    </row>
    <row r="18" spans="2:4" x14ac:dyDescent="0.35">
      <c r="B18" s="1"/>
      <c r="C18" s="1"/>
      <c r="D18" s="1"/>
    </row>
    <row r="19" spans="2:4" x14ac:dyDescent="0.35">
      <c r="B19" s="1"/>
      <c r="C19" s="1"/>
      <c r="D19" s="1"/>
    </row>
    <row r="20" spans="2:4" x14ac:dyDescent="0.35">
      <c r="B20" s="1"/>
      <c r="C20" s="1"/>
      <c r="D20" s="1"/>
    </row>
    <row r="21" spans="2:4" x14ac:dyDescent="0.35">
      <c r="B21" s="1"/>
      <c r="C21" s="1"/>
      <c r="D21" s="1"/>
    </row>
    <row r="22" spans="2:4" x14ac:dyDescent="0.35">
      <c r="B22" s="1"/>
      <c r="C22" s="1"/>
      <c r="D22" s="1"/>
    </row>
    <row r="23" spans="2:4" x14ac:dyDescent="0.35">
      <c r="B23" s="1"/>
      <c r="C23" s="1"/>
      <c r="D23" s="1"/>
    </row>
    <row r="24" spans="2:4" x14ac:dyDescent="0.35">
      <c r="B24" s="1"/>
      <c r="C24" s="1"/>
      <c r="D24" s="1"/>
    </row>
    <row r="25" spans="2:4" x14ac:dyDescent="0.35">
      <c r="B25" s="1"/>
      <c r="C25" s="1"/>
      <c r="D25" s="1"/>
    </row>
    <row r="26" spans="2:4" x14ac:dyDescent="0.35">
      <c r="B26" s="1"/>
      <c r="C26" s="1"/>
      <c r="D26" s="1"/>
    </row>
    <row r="27" spans="2:4" x14ac:dyDescent="0.35">
      <c r="B27" s="1"/>
      <c r="C27" s="1"/>
      <c r="D27" s="1"/>
    </row>
    <row r="28" spans="2:4" x14ac:dyDescent="0.35">
      <c r="B28" s="1"/>
      <c r="C28" s="1"/>
      <c r="D28" s="1"/>
    </row>
    <row r="29" spans="2:4" x14ac:dyDescent="0.35">
      <c r="B29" s="1"/>
      <c r="C29" s="1"/>
      <c r="D29" s="1"/>
    </row>
    <row r="30" spans="2:4" x14ac:dyDescent="0.35">
      <c r="B30" s="1"/>
      <c r="C30" s="1"/>
      <c r="D30" s="1"/>
    </row>
    <row r="31" spans="2:4" x14ac:dyDescent="0.35">
      <c r="B31" s="1"/>
      <c r="C31" s="1"/>
      <c r="D31" s="1"/>
    </row>
    <row r="32" spans="2:4" x14ac:dyDescent="0.35">
      <c r="B32" s="1"/>
      <c r="C32" s="1"/>
      <c r="D32" s="1"/>
    </row>
    <row r="33" spans="2:4" x14ac:dyDescent="0.35">
      <c r="B33" s="1"/>
      <c r="C33" s="1"/>
      <c r="D33" s="1"/>
    </row>
    <row r="34" spans="2:4" x14ac:dyDescent="0.35">
      <c r="B34" s="1"/>
      <c r="C34" s="1"/>
      <c r="D34" s="1"/>
    </row>
    <row r="35" spans="2:4" x14ac:dyDescent="0.35">
      <c r="B35" s="1"/>
      <c r="C35" s="1"/>
      <c r="D35" s="1"/>
    </row>
    <row r="36" spans="2:4" x14ac:dyDescent="0.35">
      <c r="B36" s="1"/>
      <c r="C36" s="1"/>
      <c r="D36" s="1"/>
    </row>
  </sheetData>
  <pageMargins left="0.7" right="0.7" top="0.75" bottom="0.75" header="0.3" footer="0.3"/>
  <pageSetup scale="9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1CD0F-75FF-4DC1-BF8C-2C2162550668}">
  <sheetPr codeName="Sheet3">
    <tabColor theme="9" tint="0.59999389629810485"/>
  </sheetPr>
  <dimension ref="B1:G33"/>
  <sheetViews>
    <sheetView workbookViewId="0">
      <selection activeCell="C34" sqref="C34"/>
    </sheetView>
  </sheetViews>
  <sheetFormatPr defaultColWidth="8.8984375" defaultRowHeight="15.6" x14ac:dyDescent="0.35"/>
  <cols>
    <col min="1" max="1" width="1.5" style="1" customWidth="1"/>
    <col min="2" max="2" width="4.3984375" style="1" customWidth="1"/>
    <col min="3" max="3" width="60" style="1" customWidth="1"/>
    <col min="4" max="4" width="21.09765625" style="1" customWidth="1"/>
    <col min="5" max="5" width="12.5" style="1" bestFit="1" customWidth="1"/>
    <col min="6" max="6" width="52.59765625" style="1" customWidth="1"/>
    <col min="7" max="7" width="8.8984375" style="1" customWidth="1"/>
    <col min="8" max="8" width="8" style="1" customWidth="1"/>
    <col min="9" max="16384" width="8.8984375" style="1"/>
  </cols>
  <sheetData>
    <row r="1" spans="2:7" s="17" customFormat="1" ht="16.8" x14ac:dyDescent="0.35">
      <c r="B1" s="15" t="str">
        <f>INPUT!$C$3</f>
        <v>Albemarle</v>
      </c>
    </row>
    <row r="2" spans="2:7" s="17" customFormat="1" ht="16.8" x14ac:dyDescent="0.35">
      <c r="B2" s="15" t="str">
        <f>INPUT!$D$11</f>
        <v>RFP#&lt;######&gt;</v>
      </c>
    </row>
    <row r="3" spans="2:7" s="17" customFormat="1" ht="16.8" x14ac:dyDescent="0.35">
      <c r="B3" s="15" t="str">
        <f>INPUT!$C$23</f>
        <v>Vision</v>
      </c>
    </row>
    <row r="4" spans="2:7" s="17" customFormat="1" ht="16.8" x14ac:dyDescent="0.35">
      <c r="B4" s="18" t="str">
        <f>INPUT!F52</f>
        <v>Financial Proposal Form 1.0 - Vision Price Questionnaire</v>
      </c>
      <c r="C4" s="19"/>
      <c r="D4" s="20"/>
      <c r="E4" s="21"/>
      <c r="F4" s="21"/>
      <c r="G4" s="22"/>
    </row>
    <row r="5" spans="2:7" ht="19.2" x14ac:dyDescent="0.35">
      <c r="B5" s="8"/>
      <c r="C5" s="5"/>
      <c r="D5" s="6"/>
      <c r="E5" s="2"/>
      <c r="F5" s="2"/>
      <c r="G5" s="7"/>
    </row>
    <row r="6" spans="2:7" ht="65.25" customHeight="1" x14ac:dyDescent="0.35">
      <c r="B6" s="325" t="s">
        <v>189</v>
      </c>
      <c r="C6" s="325"/>
      <c r="D6" s="325"/>
      <c r="E6" s="325"/>
      <c r="F6" s="325"/>
      <c r="G6" s="7"/>
    </row>
    <row r="7" spans="2:7" ht="16.2" thickBot="1" x14ac:dyDescent="0.4">
      <c r="B7" s="9"/>
      <c r="C7" s="9"/>
      <c r="D7" s="10"/>
      <c r="E7" s="9"/>
      <c r="F7" s="9"/>
      <c r="G7" s="7"/>
    </row>
    <row r="8" spans="2:7" ht="16.2" thickBot="1" x14ac:dyDescent="0.4">
      <c r="B8" s="11"/>
      <c r="E8" s="12" t="s">
        <v>190</v>
      </c>
      <c r="F8" s="24">
        <f>'Instructions &amp; Info'!$C$42</f>
        <v>0</v>
      </c>
      <c r="G8" s="7"/>
    </row>
    <row r="9" spans="2:7" s="68" customFormat="1" ht="15" x14ac:dyDescent="0.35">
      <c r="B9" s="95"/>
      <c r="C9" s="112"/>
      <c r="D9" s="95"/>
      <c r="E9" s="113"/>
      <c r="F9" s="114"/>
      <c r="G9" s="94"/>
    </row>
    <row r="10" spans="2:7" s="68" customFormat="1" ht="30.6" thickBot="1" x14ac:dyDescent="0.4">
      <c r="B10" s="115" t="s">
        <v>63</v>
      </c>
      <c r="C10" s="116" t="s">
        <v>206</v>
      </c>
      <c r="D10" s="117" t="s">
        <v>191</v>
      </c>
      <c r="E10" s="115" t="s">
        <v>192</v>
      </c>
      <c r="F10" s="118" t="s">
        <v>193</v>
      </c>
      <c r="G10" s="93" t="s">
        <v>194</v>
      </c>
    </row>
    <row r="11" spans="2:7" s="68" customFormat="1" ht="35.25" customHeight="1" thickTop="1" x14ac:dyDescent="0.35">
      <c r="B11" s="119">
        <v>1</v>
      </c>
      <c r="C11" s="124" t="s">
        <v>207</v>
      </c>
      <c r="D11" s="120" t="s">
        <v>199</v>
      </c>
      <c r="E11" s="59" t="s">
        <v>196</v>
      </c>
      <c r="F11" s="121"/>
      <c r="G11" s="95">
        <f t="shared" ref="G11:G16" si="0">LEN(F11)</f>
        <v>0</v>
      </c>
    </row>
    <row r="12" spans="2:7" s="68" customFormat="1" ht="54" customHeight="1" x14ac:dyDescent="0.35">
      <c r="B12" s="119">
        <f t="shared" ref="B12:B25" si="1">B11+1</f>
        <v>2</v>
      </c>
      <c r="C12" s="124" t="s">
        <v>208</v>
      </c>
      <c r="D12" s="120" t="s">
        <v>199</v>
      </c>
      <c r="E12" s="59" t="s">
        <v>196</v>
      </c>
      <c r="F12" s="121"/>
      <c r="G12" s="95">
        <f t="shared" si="0"/>
        <v>0</v>
      </c>
    </row>
    <row r="13" spans="2:7" s="68" customFormat="1" ht="63" customHeight="1" x14ac:dyDescent="0.35">
      <c r="B13" s="119">
        <f t="shared" si="1"/>
        <v>3</v>
      </c>
      <c r="C13" s="62" t="s">
        <v>209</v>
      </c>
      <c r="D13" s="120" t="s">
        <v>199</v>
      </c>
      <c r="E13" s="59" t="s">
        <v>196</v>
      </c>
      <c r="F13" s="121"/>
      <c r="G13" s="95">
        <f t="shared" si="0"/>
        <v>0</v>
      </c>
    </row>
    <row r="14" spans="2:7" s="68" customFormat="1" ht="28.5" customHeight="1" x14ac:dyDescent="0.35">
      <c r="B14" s="119">
        <f t="shared" si="1"/>
        <v>4</v>
      </c>
      <c r="C14" s="61" t="s">
        <v>210</v>
      </c>
      <c r="D14" s="120" t="s">
        <v>199</v>
      </c>
      <c r="E14" s="59" t="s">
        <v>196</v>
      </c>
      <c r="F14" s="121"/>
      <c r="G14" s="95">
        <f t="shared" si="0"/>
        <v>0</v>
      </c>
    </row>
    <row r="15" spans="2:7" s="68" customFormat="1" ht="41.25" customHeight="1" x14ac:dyDescent="0.35">
      <c r="B15" s="119">
        <f t="shared" si="1"/>
        <v>5</v>
      </c>
      <c r="C15" s="61" t="s">
        <v>211</v>
      </c>
      <c r="D15" s="120" t="s">
        <v>199</v>
      </c>
      <c r="E15" s="59" t="s">
        <v>196</v>
      </c>
      <c r="F15" s="121"/>
      <c r="G15" s="95">
        <f t="shared" si="0"/>
        <v>0</v>
      </c>
    </row>
    <row r="16" spans="2:7" s="68" customFormat="1" ht="80.25" customHeight="1" x14ac:dyDescent="0.35">
      <c r="B16" s="119">
        <f t="shared" si="1"/>
        <v>6</v>
      </c>
      <c r="C16" s="125" t="s">
        <v>212</v>
      </c>
      <c r="D16" s="120" t="s">
        <v>199</v>
      </c>
      <c r="E16" s="59" t="s">
        <v>196</v>
      </c>
      <c r="F16" s="121"/>
      <c r="G16" s="95">
        <f t="shared" si="0"/>
        <v>0</v>
      </c>
    </row>
    <row r="17" spans="2:7" s="68" customFormat="1" ht="91.5" customHeight="1" x14ac:dyDescent="0.35">
      <c r="B17" s="119">
        <f t="shared" si="1"/>
        <v>7</v>
      </c>
      <c r="C17" s="125" t="s">
        <v>213</v>
      </c>
      <c r="D17" s="120" t="s">
        <v>199</v>
      </c>
      <c r="E17" s="59" t="s">
        <v>196</v>
      </c>
      <c r="F17" s="121"/>
      <c r="G17" s="95">
        <f t="shared" ref="G17:G32" si="2">LEN(F17)</f>
        <v>0</v>
      </c>
    </row>
    <row r="18" spans="2:7" s="68" customFormat="1" ht="78.75" customHeight="1" x14ac:dyDescent="0.35">
      <c r="B18" s="119">
        <f t="shared" si="1"/>
        <v>8</v>
      </c>
      <c r="C18" s="125" t="s">
        <v>214</v>
      </c>
      <c r="D18" s="120" t="s">
        <v>199</v>
      </c>
      <c r="E18" s="59" t="s">
        <v>196</v>
      </c>
      <c r="F18" s="121"/>
      <c r="G18" s="95">
        <f t="shared" si="2"/>
        <v>0</v>
      </c>
    </row>
    <row r="19" spans="2:7" s="68" customFormat="1" ht="45.75" customHeight="1" x14ac:dyDescent="0.35">
      <c r="B19" s="119">
        <f t="shared" si="1"/>
        <v>9</v>
      </c>
      <c r="C19" s="126" t="s">
        <v>215</v>
      </c>
      <c r="D19" s="120" t="s">
        <v>199</v>
      </c>
      <c r="E19" s="59" t="s">
        <v>196</v>
      </c>
      <c r="F19" s="121"/>
      <c r="G19" s="95">
        <f t="shared" si="2"/>
        <v>0</v>
      </c>
    </row>
    <row r="20" spans="2:7" s="68" customFormat="1" ht="30" x14ac:dyDescent="0.35">
      <c r="B20" s="119">
        <f t="shared" si="1"/>
        <v>10</v>
      </c>
      <c r="C20" s="122" t="s">
        <v>216</v>
      </c>
      <c r="D20" s="120" t="s">
        <v>199</v>
      </c>
      <c r="E20" s="59" t="s">
        <v>196</v>
      </c>
      <c r="F20" s="121"/>
      <c r="G20" s="95">
        <f t="shared" si="2"/>
        <v>0</v>
      </c>
    </row>
    <row r="21" spans="2:7" s="68" customFormat="1" ht="30" x14ac:dyDescent="0.35">
      <c r="B21" s="119">
        <f t="shared" si="1"/>
        <v>11</v>
      </c>
      <c r="C21" s="122" t="s">
        <v>217</v>
      </c>
      <c r="D21" s="120"/>
      <c r="E21" s="59"/>
      <c r="F21" s="121"/>
      <c r="G21" s="95"/>
    </row>
    <row r="22" spans="2:7" s="68" customFormat="1" ht="37.5" customHeight="1" x14ac:dyDescent="0.35">
      <c r="B22" s="119">
        <f t="shared" si="1"/>
        <v>12</v>
      </c>
      <c r="C22" s="127" t="s">
        <v>218</v>
      </c>
      <c r="D22" s="120" t="s">
        <v>199</v>
      </c>
      <c r="E22" s="59" t="s">
        <v>196</v>
      </c>
      <c r="F22" s="121"/>
      <c r="G22" s="95">
        <f t="shared" si="2"/>
        <v>0</v>
      </c>
    </row>
    <row r="23" spans="2:7" s="68" customFormat="1" ht="30" x14ac:dyDescent="0.35">
      <c r="B23" s="119">
        <f t="shared" si="1"/>
        <v>13</v>
      </c>
      <c r="C23" s="62" t="s">
        <v>219</v>
      </c>
      <c r="D23" s="120" t="s">
        <v>199</v>
      </c>
      <c r="E23" s="59" t="s">
        <v>196</v>
      </c>
      <c r="F23" s="121"/>
      <c r="G23" s="95">
        <f t="shared" si="2"/>
        <v>0</v>
      </c>
    </row>
    <row r="24" spans="2:7" s="68" customFormat="1" ht="27.75" customHeight="1" x14ac:dyDescent="0.35">
      <c r="B24" s="119">
        <f t="shared" si="1"/>
        <v>14</v>
      </c>
      <c r="C24" s="62" t="s">
        <v>220</v>
      </c>
      <c r="D24" s="120" t="s">
        <v>199</v>
      </c>
      <c r="E24" s="59" t="s">
        <v>196</v>
      </c>
      <c r="F24" s="121"/>
      <c r="G24" s="95">
        <f t="shared" si="2"/>
        <v>0</v>
      </c>
    </row>
    <row r="25" spans="2:7" s="68" customFormat="1" ht="124.5" customHeight="1" x14ac:dyDescent="0.35">
      <c r="B25" s="119">
        <f t="shared" si="1"/>
        <v>15</v>
      </c>
      <c r="C25" s="127" t="s">
        <v>221</v>
      </c>
      <c r="D25" s="120" t="s">
        <v>200</v>
      </c>
      <c r="E25" s="59" t="s">
        <v>196</v>
      </c>
      <c r="F25" s="121"/>
      <c r="G25" s="95">
        <f t="shared" si="2"/>
        <v>0</v>
      </c>
    </row>
    <row r="26" spans="2:7" s="68" customFormat="1" ht="18" customHeight="1" x14ac:dyDescent="0.35">
      <c r="B26" s="123" t="s">
        <v>67</v>
      </c>
      <c r="C26" s="128" t="s">
        <v>222</v>
      </c>
      <c r="D26" s="129"/>
      <c r="E26" s="130"/>
      <c r="F26" s="131"/>
      <c r="G26" s="95">
        <f t="shared" si="2"/>
        <v>0</v>
      </c>
    </row>
    <row r="27" spans="2:7" s="68" customFormat="1" ht="28.35" customHeight="1" x14ac:dyDescent="0.35">
      <c r="B27" s="69" t="s">
        <v>195</v>
      </c>
      <c r="C27" s="132" t="s">
        <v>74</v>
      </c>
      <c r="D27" s="120" t="s">
        <v>223</v>
      </c>
      <c r="E27" s="59" t="s">
        <v>196</v>
      </c>
      <c r="F27" s="121"/>
      <c r="G27" s="95">
        <f t="shared" si="2"/>
        <v>0</v>
      </c>
    </row>
    <row r="28" spans="2:7" s="68" customFormat="1" ht="28.35" customHeight="1" x14ac:dyDescent="0.35">
      <c r="B28" s="69" t="s">
        <v>197</v>
      </c>
      <c r="C28" s="63" t="s">
        <v>224</v>
      </c>
      <c r="D28" s="120" t="s">
        <v>223</v>
      </c>
      <c r="E28" s="59" t="s">
        <v>196</v>
      </c>
      <c r="F28" s="121"/>
      <c r="G28" s="95">
        <f t="shared" si="2"/>
        <v>0</v>
      </c>
    </row>
    <row r="29" spans="2:7" s="68" customFormat="1" ht="28.35" customHeight="1" x14ac:dyDescent="0.35">
      <c r="B29" s="69" t="s">
        <v>198</v>
      </c>
      <c r="C29" s="63" t="s">
        <v>225</v>
      </c>
      <c r="D29" s="120" t="s">
        <v>223</v>
      </c>
      <c r="E29" s="59" t="s">
        <v>196</v>
      </c>
      <c r="F29" s="121"/>
      <c r="G29" s="95">
        <f t="shared" si="2"/>
        <v>0</v>
      </c>
    </row>
    <row r="30" spans="2:7" s="68" customFormat="1" ht="28.35" customHeight="1" x14ac:dyDescent="0.35">
      <c r="B30" s="69" t="s">
        <v>226</v>
      </c>
      <c r="C30" s="63" t="s">
        <v>227</v>
      </c>
      <c r="D30" s="120" t="s">
        <v>223</v>
      </c>
      <c r="E30" s="59" t="s">
        <v>196</v>
      </c>
      <c r="F30" s="121"/>
      <c r="G30" s="95">
        <f t="shared" si="2"/>
        <v>0</v>
      </c>
    </row>
    <row r="31" spans="2:7" s="68" customFormat="1" ht="28.35" customHeight="1" x14ac:dyDescent="0.35">
      <c r="B31" s="69" t="s">
        <v>228</v>
      </c>
      <c r="C31" s="63" t="s">
        <v>229</v>
      </c>
      <c r="D31" s="120" t="s">
        <v>223</v>
      </c>
      <c r="E31" s="59" t="s">
        <v>196</v>
      </c>
      <c r="F31" s="121"/>
      <c r="G31" s="95">
        <f t="shared" si="2"/>
        <v>0</v>
      </c>
    </row>
    <row r="32" spans="2:7" s="68" customFormat="1" ht="28.35" customHeight="1" x14ac:dyDescent="0.35">
      <c r="B32" s="69" t="s">
        <v>230</v>
      </c>
      <c r="C32" s="63" t="s">
        <v>231</v>
      </c>
      <c r="D32" s="120" t="s">
        <v>223</v>
      </c>
      <c r="E32" s="59" t="s">
        <v>196</v>
      </c>
      <c r="F32" s="121"/>
      <c r="G32" s="95">
        <f t="shared" si="2"/>
        <v>0</v>
      </c>
    </row>
    <row r="33" spans="2:7" s="68" customFormat="1" ht="28.35" customHeight="1" x14ac:dyDescent="0.35">
      <c r="B33" s="69" t="s">
        <v>232</v>
      </c>
      <c r="C33" s="125" t="s">
        <v>233</v>
      </c>
      <c r="D33" s="120" t="s">
        <v>223</v>
      </c>
      <c r="E33" s="59" t="s">
        <v>196</v>
      </c>
      <c r="F33" s="121"/>
      <c r="G33" s="95">
        <f t="shared" ref="G33" si="3">LEN(F33)</f>
        <v>0</v>
      </c>
    </row>
  </sheetData>
  <sheetProtection formatCells="0" formatColumns="0" formatRows="0" autoFilter="0"/>
  <mergeCells count="1">
    <mergeCell ref="B6:F6"/>
  </mergeCells>
  <dataValidations count="2">
    <dataValidation type="textLength" operator="lessThanOrEqual" allowBlank="1" showInputMessage="1" showErrorMessage="1" errorTitle="Character Limit Exceeded" error="You have exceeded the number of characters in your response. Please limit your response to 255 Characters and click Retry." sqref="F11:F33" xr:uid="{04660238-2B30-4D3F-B1A8-30BB1C4D5AE2}">
      <formula1>255</formula1>
    </dataValidation>
    <dataValidation type="list" allowBlank="1" showInputMessage="1" showErrorMessage="1" sqref="E11:E33" xr:uid="{9381A14C-0635-4815-98BA-8151F1443878}">
      <formula1>"&lt;Select One&gt;,Yes,No,Provided,Not Provided,N/A"</formula1>
    </dataValidation>
  </dataValidations>
  <pageMargins left="0.2" right="0.2" top="0.25" bottom="0.5" header="0.3" footer="0.3"/>
  <pageSetup scale="61" fitToWidth="0" fitToHeight="0" orientation="portrait" r:id="rId1"/>
  <headerFooter>
    <oddFooter>&amp;L&amp;A&amp;CPage &amp;P of &amp;N</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E0C1D-BCB5-4FC2-A56B-5A10729264A3}">
  <sheetPr codeName="Sheet5">
    <tabColor theme="9" tint="0.59999389629810485"/>
  </sheetPr>
  <dimension ref="B1:K56"/>
  <sheetViews>
    <sheetView workbookViewId="0">
      <selection activeCell="H3" sqref="H1:H1048576"/>
    </sheetView>
  </sheetViews>
  <sheetFormatPr defaultColWidth="8.8984375" defaultRowHeight="15.6" x14ac:dyDescent="0.35"/>
  <cols>
    <col min="1" max="1" width="1.5" style="1" customWidth="1"/>
    <col min="2" max="2" width="52.5" style="1" customWidth="1"/>
    <col min="3" max="3" width="26.8984375" style="1" customWidth="1"/>
    <col min="4" max="4" width="15.59765625" style="13" customWidth="1"/>
    <col min="5" max="5" width="16.3984375" style="13" customWidth="1"/>
    <col min="6" max="6" width="25.8984375" style="13" customWidth="1"/>
    <col min="7" max="7" width="11.5" style="13" customWidth="1"/>
    <col min="8" max="8" width="26.8984375" style="1" customWidth="1"/>
    <col min="9" max="11" width="22.09765625" style="1" customWidth="1"/>
    <col min="12" max="16384" width="8.8984375" style="1"/>
  </cols>
  <sheetData>
    <row r="1" spans="2:11" s="17" customFormat="1" ht="16.8" x14ac:dyDescent="0.35">
      <c r="B1" s="15" t="str">
        <f>INPUT!$C$3</f>
        <v>Albemarle</v>
      </c>
      <c r="D1" s="13"/>
      <c r="E1" s="13"/>
      <c r="F1" s="13"/>
      <c r="G1" s="13"/>
    </row>
    <row r="2" spans="2:11" s="17" customFormat="1" ht="16.8" x14ac:dyDescent="0.35">
      <c r="B2" s="15" t="str">
        <f>INPUT!$D$11</f>
        <v>RFP#&lt;######&gt;</v>
      </c>
      <c r="D2" s="13"/>
      <c r="E2" s="13"/>
      <c r="F2" s="13"/>
      <c r="G2" s="13"/>
    </row>
    <row r="3" spans="2:11" s="17" customFormat="1" ht="16.8" x14ac:dyDescent="0.35">
      <c r="B3" s="15" t="str">
        <f>INPUT!$C$23</f>
        <v>Vision</v>
      </c>
      <c r="D3" s="13"/>
      <c r="E3" s="13"/>
      <c r="F3" s="13"/>
      <c r="G3" s="13"/>
    </row>
    <row r="4" spans="2:11" s="17" customFormat="1" ht="16.8" x14ac:dyDescent="0.35">
      <c r="B4" s="18" t="str">
        <f>INPUT!$F$53</f>
        <v>Financial Proposal Form 2.0 - Administrative Services Only (ASO) Fees</v>
      </c>
      <c r="D4" s="13"/>
      <c r="E4" s="13"/>
      <c r="F4" s="13"/>
      <c r="G4" s="13"/>
    </row>
    <row r="5" spans="2:11" ht="19.8" thickBot="1" x14ac:dyDescent="0.4">
      <c r="B5" s="8"/>
    </row>
    <row r="6" spans="2:11" ht="16.2" thickBot="1" x14ac:dyDescent="0.4">
      <c r="B6" s="12" t="s">
        <v>190</v>
      </c>
      <c r="C6" s="24">
        <f>'Instructions &amp; Info'!$C$42</f>
        <v>0</v>
      </c>
    </row>
    <row r="7" spans="2:11" ht="16.8" x14ac:dyDescent="0.35">
      <c r="B7" s="25"/>
      <c r="C7" s="25"/>
      <c r="H7" s="25"/>
    </row>
    <row r="8" spans="2:11" s="68" customFormat="1" ht="15" x14ac:dyDescent="0.35">
      <c r="B8" s="26"/>
      <c r="C8" s="27" t="str">
        <f>INPUT!D112</f>
        <v>BlueView Vision</v>
      </c>
      <c r="H8" s="27" t="str">
        <f>INPUT!F112</f>
        <v>Vision Embedded</v>
      </c>
    </row>
    <row r="9" spans="2:11" s="68" customFormat="1" thickBot="1" x14ac:dyDescent="0.4">
      <c r="B9" s="133" t="s">
        <v>234</v>
      </c>
      <c r="C9" s="134" t="s">
        <v>235</v>
      </c>
      <c r="H9" s="134" t="s">
        <v>235</v>
      </c>
    </row>
    <row r="10" spans="2:11" s="68" customFormat="1" thickTop="1" x14ac:dyDescent="0.35">
      <c r="B10" s="135" t="s">
        <v>236</v>
      </c>
      <c r="C10" s="136"/>
      <c r="H10" s="136"/>
    </row>
    <row r="11" spans="2:11" s="68" customFormat="1" ht="15" x14ac:dyDescent="0.35">
      <c r="B11" s="137" t="s">
        <v>237</v>
      </c>
      <c r="C11" s="138">
        <f>INPUT!D124</f>
        <v>2580</v>
      </c>
      <c r="H11" s="138"/>
    </row>
    <row r="12" spans="2:11" s="68" customFormat="1" ht="15" hidden="1" x14ac:dyDescent="0.35">
      <c r="B12" s="139" t="s">
        <v>238</v>
      </c>
      <c r="C12" s="138"/>
      <c r="H12" s="138"/>
    </row>
    <row r="13" spans="2:11" s="68" customFormat="1" ht="15" x14ac:dyDescent="0.35">
      <c r="B13" s="140" t="s">
        <v>239</v>
      </c>
      <c r="C13" s="141"/>
      <c r="H13" s="141"/>
    </row>
    <row r="14" spans="2:11" s="68" customFormat="1" ht="30" x14ac:dyDescent="0.35">
      <c r="B14" s="142" t="s">
        <v>240</v>
      </c>
      <c r="C14" s="258" t="s">
        <v>241</v>
      </c>
      <c r="D14" s="259" t="s">
        <v>242</v>
      </c>
      <c r="E14" s="259" t="s">
        <v>243</v>
      </c>
      <c r="F14" s="259" t="s">
        <v>244</v>
      </c>
      <c r="H14" s="258" t="s">
        <v>241</v>
      </c>
      <c r="I14" s="259" t="s">
        <v>242</v>
      </c>
      <c r="J14" s="259" t="s">
        <v>243</v>
      </c>
      <c r="K14" s="259" t="s">
        <v>244</v>
      </c>
    </row>
    <row r="15" spans="2:11" s="68" customFormat="1" ht="15" x14ac:dyDescent="0.35">
      <c r="B15" s="144" t="s">
        <v>245</v>
      </c>
      <c r="C15" s="145" t="s">
        <v>246</v>
      </c>
      <c r="D15" s="256"/>
      <c r="E15" s="256"/>
      <c r="F15" s="178"/>
      <c r="H15" s="145" t="s">
        <v>246</v>
      </c>
      <c r="I15" s="256"/>
      <c r="J15" s="256"/>
      <c r="K15" s="178"/>
    </row>
    <row r="16" spans="2:11" s="68" customFormat="1" ht="15" x14ac:dyDescent="0.35">
      <c r="B16" s="146" t="s">
        <v>247</v>
      </c>
      <c r="C16" s="147" t="s">
        <v>246</v>
      </c>
      <c r="D16" s="174" t="s">
        <v>196</v>
      </c>
      <c r="E16" s="174" t="s">
        <v>196</v>
      </c>
      <c r="F16" s="178"/>
      <c r="H16" s="147" t="s">
        <v>246</v>
      </c>
      <c r="I16" s="174" t="s">
        <v>196</v>
      </c>
      <c r="J16" s="174" t="s">
        <v>196</v>
      </c>
      <c r="K16" s="178"/>
    </row>
    <row r="17" spans="2:11" s="68" customFormat="1" ht="15" x14ac:dyDescent="0.35">
      <c r="B17" s="146" t="s">
        <v>248</v>
      </c>
      <c r="C17" s="147" t="s">
        <v>246</v>
      </c>
      <c r="D17" s="174" t="s">
        <v>196</v>
      </c>
      <c r="E17" s="174" t="s">
        <v>196</v>
      </c>
      <c r="F17" s="178"/>
      <c r="H17" s="147" t="s">
        <v>246</v>
      </c>
      <c r="I17" s="174" t="s">
        <v>196</v>
      </c>
      <c r="J17" s="174" t="s">
        <v>196</v>
      </c>
      <c r="K17" s="178"/>
    </row>
    <row r="18" spans="2:11" s="68" customFormat="1" ht="15" hidden="1" x14ac:dyDescent="0.35">
      <c r="B18" s="148"/>
      <c r="C18" s="149" t="s">
        <v>246</v>
      </c>
      <c r="D18" s="174" t="s">
        <v>196</v>
      </c>
      <c r="E18" s="174" t="s">
        <v>196</v>
      </c>
      <c r="F18" s="178"/>
      <c r="H18" s="149" t="s">
        <v>246</v>
      </c>
      <c r="I18" s="174" t="s">
        <v>196</v>
      </c>
      <c r="J18" s="174" t="s">
        <v>196</v>
      </c>
      <c r="K18" s="178"/>
    </row>
    <row r="19" spans="2:11" s="68" customFormat="1" ht="45" x14ac:dyDescent="0.35">
      <c r="B19" s="146" t="s">
        <v>249</v>
      </c>
      <c r="C19" s="147" t="s">
        <v>246</v>
      </c>
      <c r="D19" s="174" t="s">
        <v>196</v>
      </c>
      <c r="E19" s="174" t="s">
        <v>196</v>
      </c>
      <c r="F19" s="178"/>
      <c r="H19" s="147" t="s">
        <v>246</v>
      </c>
      <c r="I19" s="174" t="s">
        <v>196</v>
      </c>
      <c r="J19" s="174" t="s">
        <v>196</v>
      </c>
      <c r="K19" s="178"/>
    </row>
    <row r="20" spans="2:11" s="68" customFormat="1" ht="30" x14ac:dyDescent="0.35">
      <c r="B20" s="146" t="s">
        <v>250</v>
      </c>
      <c r="C20" s="147" t="s">
        <v>246</v>
      </c>
      <c r="D20" s="174" t="s">
        <v>196</v>
      </c>
      <c r="E20" s="174" t="s">
        <v>196</v>
      </c>
      <c r="F20" s="178"/>
      <c r="H20" s="147" t="s">
        <v>246</v>
      </c>
      <c r="I20" s="174" t="s">
        <v>196</v>
      </c>
      <c r="J20" s="174" t="s">
        <v>196</v>
      </c>
      <c r="K20" s="178"/>
    </row>
    <row r="21" spans="2:11" s="68" customFormat="1" ht="15" x14ac:dyDescent="0.35">
      <c r="B21" s="146" t="s">
        <v>251</v>
      </c>
      <c r="C21" s="147" t="s">
        <v>246</v>
      </c>
      <c r="D21" s="174" t="s">
        <v>196</v>
      </c>
      <c r="E21" s="174" t="s">
        <v>196</v>
      </c>
      <c r="F21" s="178"/>
      <c r="H21" s="147" t="s">
        <v>246</v>
      </c>
      <c r="I21" s="174" t="s">
        <v>196</v>
      </c>
      <c r="J21" s="174" t="s">
        <v>196</v>
      </c>
      <c r="K21" s="178"/>
    </row>
    <row r="22" spans="2:11" s="68" customFormat="1" ht="15" x14ac:dyDescent="0.35">
      <c r="B22" s="146" t="s">
        <v>252</v>
      </c>
      <c r="C22" s="147" t="s">
        <v>246</v>
      </c>
      <c r="D22" s="174" t="s">
        <v>196</v>
      </c>
      <c r="E22" s="174" t="s">
        <v>196</v>
      </c>
      <c r="F22" s="178"/>
      <c r="H22" s="147" t="s">
        <v>246</v>
      </c>
      <c r="I22" s="174" t="s">
        <v>196</v>
      </c>
      <c r="J22" s="174" t="s">
        <v>196</v>
      </c>
      <c r="K22" s="178"/>
    </row>
    <row r="23" spans="2:11" s="68" customFormat="1" ht="15" x14ac:dyDescent="0.35">
      <c r="B23" s="146" t="s">
        <v>253</v>
      </c>
      <c r="C23" s="147" t="s">
        <v>246</v>
      </c>
      <c r="D23" s="174" t="s">
        <v>196</v>
      </c>
      <c r="E23" s="174" t="s">
        <v>196</v>
      </c>
      <c r="F23" s="178"/>
      <c r="H23" s="147" t="s">
        <v>246</v>
      </c>
      <c r="I23" s="174" t="s">
        <v>196</v>
      </c>
      <c r="J23" s="174" t="s">
        <v>196</v>
      </c>
      <c r="K23" s="178"/>
    </row>
    <row r="24" spans="2:11" s="68" customFormat="1" ht="15" x14ac:dyDescent="0.35">
      <c r="B24" s="144" t="s">
        <v>254</v>
      </c>
      <c r="C24" s="147" t="s">
        <v>246</v>
      </c>
      <c r="D24" s="174" t="s">
        <v>196</v>
      </c>
      <c r="E24" s="174" t="s">
        <v>196</v>
      </c>
      <c r="F24" s="178"/>
      <c r="H24" s="147" t="s">
        <v>246</v>
      </c>
      <c r="I24" s="174" t="s">
        <v>196</v>
      </c>
      <c r="J24" s="174" t="s">
        <v>196</v>
      </c>
      <c r="K24" s="178"/>
    </row>
    <row r="25" spans="2:11" s="68" customFormat="1" ht="15" x14ac:dyDescent="0.35">
      <c r="B25" s="151" t="s">
        <v>255</v>
      </c>
      <c r="C25" s="147" t="s">
        <v>246</v>
      </c>
      <c r="D25" s="174" t="s">
        <v>196</v>
      </c>
      <c r="E25" s="174" t="s">
        <v>196</v>
      </c>
      <c r="F25" s="178"/>
      <c r="H25" s="147" t="s">
        <v>246</v>
      </c>
      <c r="I25" s="174" t="s">
        <v>196</v>
      </c>
      <c r="J25" s="174" t="s">
        <v>196</v>
      </c>
      <c r="K25" s="178"/>
    </row>
    <row r="26" spans="2:11" s="68" customFormat="1" thickBot="1" x14ac:dyDescent="0.4">
      <c r="B26" s="152" t="s">
        <v>255</v>
      </c>
      <c r="C26" s="153" t="s">
        <v>246</v>
      </c>
      <c r="D26" s="174" t="s">
        <v>196</v>
      </c>
      <c r="E26" s="174" t="s">
        <v>196</v>
      </c>
      <c r="F26" s="178"/>
      <c r="H26" s="153" t="s">
        <v>246</v>
      </c>
      <c r="I26" s="174" t="s">
        <v>196</v>
      </c>
      <c r="J26" s="174" t="s">
        <v>196</v>
      </c>
      <c r="K26" s="178"/>
    </row>
    <row r="27" spans="2:11" s="68" customFormat="1" ht="15" x14ac:dyDescent="0.35">
      <c r="B27" s="154" t="s">
        <v>256</v>
      </c>
      <c r="C27" s="257"/>
      <c r="H27" s="257"/>
    </row>
    <row r="28" spans="2:11" s="68" customFormat="1" ht="15" x14ac:dyDescent="0.35">
      <c r="B28" s="155" t="s">
        <v>257</v>
      </c>
      <c r="C28" s="156">
        <f>C27*12*C11</f>
        <v>0</v>
      </c>
      <c r="H28" s="156">
        <f>H27*12*H11</f>
        <v>0</v>
      </c>
    </row>
    <row r="29" spans="2:11" s="68" customFormat="1" ht="15" x14ac:dyDescent="0.35">
      <c r="B29" s="142" t="s">
        <v>258</v>
      </c>
      <c r="C29" s="143"/>
      <c r="D29" s="327" t="s">
        <v>244</v>
      </c>
      <c r="E29" s="328"/>
      <c r="H29" s="143"/>
      <c r="I29" s="327" t="s">
        <v>244</v>
      </c>
      <c r="J29" s="328"/>
    </row>
    <row r="30" spans="2:11" s="68" customFormat="1" x14ac:dyDescent="0.35">
      <c r="B30" s="157" t="s">
        <v>259</v>
      </c>
      <c r="C30" s="158"/>
      <c r="D30" s="175"/>
      <c r="E30" s="175"/>
      <c r="H30" s="158"/>
      <c r="I30" s="175"/>
      <c r="J30" s="175"/>
    </row>
    <row r="31" spans="2:11" s="68" customFormat="1" ht="15" x14ac:dyDescent="0.35">
      <c r="B31" s="176" t="s">
        <v>260</v>
      </c>
      <c r="C31" s="158"/>
      <c r="D31" s="326"/>
      <c r="E31" s="326"/>
      <c r="H31" s="158"/>
      <c r="I31" s="326"/>
      <c r="J31" s="326"/>
    </row>
    <row r="32" spans="2:11" s="68" customFormat="1" ht="15" x14ac:dyDescent="0.35">
      <c r="B32" s="176" t="s">
        <v>261</v>
      </c>
      <c r="C32" s="158"/>
      <c r="D32" s="326"/>
      <c r="E32" s="326"/>
      <c r="H32" s="158"/>
      <c r="I32" s="326"/>
      <c r="J32" s="326"/>
    </row>
    <row r="33" spans="2:11" s="68" customFormat="1" ht="30" x14ac:dyDescent="0.35">
      <c r="B33" s="159" t="s">
        <v>262</v>
      </c>
      <c r="C33" s="160" t="s">
        <v>263</v>
      </c>
      <c r="D33" s="327"/>
      <c r="E33" s="328"/>
      <c r="H33" s="160" t="s">
        <v>263</v>
      </c>
      <c r="I33" s="327"/>
      <c r="J33" s="328"/>
    </row>
    <row r="34" spans="2:11" s="68" customFormat="1" ht="15" x14ac:dyDescent="0.35">
      <c r="B34" s="161" t="str">
        <f>"YEAR 2 - "&amp;YEAR(INPUT!$C$8)+1</f>
        <v>YEAR 2 - 2029</v>
      </c>
      <c r="C34" s="162"/>
      <c r="D34" s="326"/>
      <c r="E34" s="326"/>
      <c r="H34" s="162"/>
      <c r="I34" s="326"/>
      <c r="J34" s="326"/>
    </row>
    <row r="35" spans="2:11" s="68" customFormat="1" ht="15" x14ac:dyDescent="0.35">
      <c r="B35" s="161" t="str">
        <f>"YEAR 3 - "&amp;YEAR(INPUT!$C$8)+2</f>
        <v>YEAR 3 - 2030</v>
      </c>
      <c r="C35" s="162"/>
      <c r="D35" s="326"/>
      <c r="E35" s="326"/>
      <c r="H35" s="162"/>
      <c r="I35" s="326"/>
      <c r="J35" s="326"/>
    </row>
    <row r="36" spans="2:11" s="68" customFormat="1" ht="15" x14ac:dyDescent="0.35">
      <c r="B36" s="161" t="str">
        <f>"YEAR 4 - "&amp;YEAR(INPUT!$C$8)+3</f>
        <v>YEAR 4 - 2031</v>
      </c>
      <c r="C36" s="162"/>
      <c r="D36" s="326"/>
      <c r="E36" s="326"/>
      <c r="H36" s="162"/>
      <c r="I36" s="326"/>
      <c r="J36" s="326"/>
    </row>
    <row r="37" spans="2:11" s="68" customFormat="1" ht="15" x14ac:dyDescent="0.35">
      <c r="B37" s="161" t="str">
        <f>"YEAR 5 - "&amp;YEAR(INPUT!$C$8)+4</f>
        <v>YEAR 5 - 2032</v>
      </c>
      <c r="C37" s="162"/>
      <c r="D37" s="326"/>
      <c r="E37" s="326"/>
      <c r="H37" s="162"/>
      <c r="I37" s="326"/>
      <c r="J37" s="326"/>
    </row>
    <row r="38" spans="2:11" s="68" customFormat="1" ht="30" x14ac:dyDescent="0.35">
      <c r="B38" s="159" t="s">
        <v>264</v>
      </c>
      <c r="C38" s="163" t="s">
        <v>265</v>
      </c>
      <c r="D38" s="327"/>
      <c r="E38" s="328"/>
      <c r="H38" s="163" t="s">
        <v>265</v>
      </c>
      <c r="I38" s="327"/>
      <c r="J38" s="328"/>
    </row>
    <row r="39" spans="2:11" s="68" customFormat="1" ht="15" x14ac:dyDescent="0.35">
      <c r="B39" s="151" t="s">
        <v>224</v>
      </c>
      <c r="C39" s="162"/>
      <c r="D39" s="326"/>
      <c r="E39" s="326"/>
      <c r="H39" s="162"/>
      <c r="I39" s="326"/>
      <c r="J39" s="326"/>
    </row>
    <row r="40" spans="2:11" s="68" customFormat="1" ht="15" x14ac:dyDescent="0.35">
      <c r="B40" s="151" t="s">
        <v>225</v>
      </c>
      <c r="C40" s="162"/>
      <c r="D40" s="326"/>
      <c r="E40" s="326"/>
      <c r="H40" s="162"/>
      <c r="I40" s="326"/>
      <c r="J40" s="326"/>
    </row>
    <row r="41" spans="2:11" s="68" customFormat="1" ht="15" x14ac:dyDescent="0.35">
      <c r="B41" s="151" t="s">
        <v>227</v>
      </c>
      <c r="C41" s="162"/>
      <c r="D41" s="326"/>
      <c r="E41" s="326"/>
      <c r="H41" s="162"/>
      <c r="I41" s="326"/>
      <c r="J41" s="326"/>
    </row>
    <row r="42" spans="2:11" s="68" customFormat="1" ht="15" x14ac:dyDescent="0.35">
      <c r="B42" s="151" t="s">
        <v>255</v>
      </c>
      <c r="C42" s="162"/>
      <c r="D42" s="326"/>
      <c r="E42" s="326"/>
      <c r="H42" s="162"/>
      <c r="I42" s="326"/>
      <c r="J42" s="326"/>
    </row>
    <row r="43" spans="2:11" s="68" customFormat="1" ht="15" x14ac:dyDescent="0.35"/>
    <row r="44" spans="2:11" s="68" customFormat="1" ht="30" x14ac:dyDescent="0.35">
      <c r="B44" s="159" t="s">
        <v>266</v>
      </c>
      <c r="C44" s="163" t="s">
        <v>267</v>
      </c>
      <c r="D44" s="331" t="s">
        <v>203</v>
      </c>
      <c r="E44" s="332"/>
      <c r="F44" s="259" t="s">
        <v>244</v>
      </c>
      <c r="H44" s="163" t="s">
        <v>267</v>
      </c>
      <c r="I44" s="331" t="s">
        <v>203</v>
      </c>
      <c r="J44" s="332"/>
      <c r="K44" s="259" t="s">
        <v>244</v>
      </c>
    </row>
    <row r="45" spans="2:11" s="68" customFormat="1" ht="15" x14ac:dyDescent="0.35">
      <c r="B45" s="151" t="s">
        <v>268</v>
      </c>
      <c r="C45" s="162"/>
      <c r="D45" s="329"/>
      <c r="E45" s="330"/>
      <c r="F45" s="178"/>
      <c r="H45" s="162"/>
      <c r="I45" s="329"/>
      <c r="J45" s="330"/>
      <c r="K45" s="178"/>
    </row>
    <row r="46" spans="2:11" s="68" customFormat="1" ht="15" x14ac:dyDescent="0.35">
      <c r="B46" s="151" t="s">
        <v>269</v>
      </c>
      <c r="C46" s="162"/>
      <c r="D46" s="329"/>
      <c r="E46" s="330"/>
      <c r="F46" s="178"/>
      <c r="H46" s="162"/>
      <c r="I46" s="329"/>
      <c r="J46" s="330"/>
      <c r="K46" s="178"/>
    </row>
    <row r="47" spans="2:11" s="68" customFormat="1" ht="15" x14ac:dyDescent="0.35">
      <c r="B47" s="151" t="s">
        <v>270</v>
      </c>
      <c r="C47" s="162"/>
      <c r="D47" s="329"/>
      <c r="E47" s="330"/>
      <c r="F47" s="178"/>
      <c r="H47" s="162"/>
      <c r="I47" s="329"/>
      <c r="J47" s="330"/>
      <c r="K47" s="178"/>
    </row>
    <row r="48" spans="2:11" s="68" customFormat="1" ht="15" x14ac:dyDescent="0.35">
      <c r="B48" s="164" t="s">
        <v>271</v>
      </c>
      <c r="C48" s="162"/>
      <c r="D48" s="329"/>
      <c r="E48" s="330"/>
      <c r="F48" s="178"/>
      <c r="H48" s="162"/>
      <c r="I48" s="329"/>
      <c r="J48" s="330"/>
      <c r="K48" s="178"/>
    </row>
    <row r="49" spans="2:11" s="68" customFormat="1" ht="15" x14ac:dyDescent="0.35">
      <c r="B49" s="164" t="s">
        <v>272</v>
      </c>
      <c r="C49" s="165"/>
      <c r="D49" s="329"/>
      <c r="E49" s="330"/>
      <c r="F49" s="178"/>
      <c r="H49" s="165"/>
      <c r="I49" s="329"/>
      <c r="J49" s="330"/>
      <c r="K49" s="178"/>
    </row>
    <row r="50" spans="2:11" s="68" customFormat="1" ht="15" x14ac:dyDescent="0.35">
      <c r="B50" s="164" t="s">
        <v>273</v>
      </c>
      <c r="C50" s="165"/>
      <c r="D50" s="329"/>
      <c r="E50" s="330"/>
      <c r="F50" s="178"/>
      <c r="H50" s="165"/>
      <c r="I50" s="329"/>
      <c r="J50" s="330"/>
      <c r="K50" s="178"/>
    </row>
    <row r="51" spans="2:11" s="68" customFormat="1" ht="15" x14ac:dyDescent="0.35">
      <c r="B51" s="151" t="s">
        <v>274</v>
      </c>
      <c r="C51" s="162"/>
      <c r="D51" s="329"/>
      <c r="E51" s="330"/>
      <c r="F51" s="178"/>
      <c r="H51" s="162"/>
      <c r="I51" s="329"/>
      <c r="J51" s="330"/>
      <c r="K51" s="178"/>
    </row>
    <row r="52" spans="2:11" s="68" customFormat="1" ht="15" x14ac:dyDescent="0.35">
      <c r="B52" s="151" t="s">
        <v>275</v>
      </c>
      <c r="C52" s="162"/>
      <c r="D52" s="329"/>
      <c r="E52" s="330"/>
      <c r="F52" s="178"/>
      <c r="H52" s="162"/>
      <c r="I52" s="329"/>
      <c r="J52" s="330"/>
      <c r="K52" s="178"/>
    </row>
    <row r="53" spans="2:11" s="68" customFormat="1" ht="15" x14ac:dyDescent="0.35">
      <c r="B53" s="151" t="s">
        <v>255</v>
      </c>
      <c r="C53" s="162"/>
      <c r="D53" s="329"/>
      <c r="E53" s="330"/>
      <c r="F53" s="178"/>
      <c r="H53" s="162"/>
      <c r="I53" s="329"/>
      <c r="J53" s="330"/>
      <c r="K53" s="178"/>
    </row>
    <row r="54" spans="2:11" s="68" customFormat="1" ht="15" x14ac:dyDescent="0.35">
      <c r="B54" s="166"/>
      <c r="C54" s="166"/>
      <c r="H54" s="166"/>
    </row>
    <row r="55" spans="2:11" s="68" customFormat="1" ht="15" x14ac:dyDescent="0.35"/>
    <row r="56" spans="2:11" s="68" customFormat="1" ht="15" x14ac:dyDescent="0.35"/>
  </sheetData>
  <mergeCells count="46">
    <mergeCell ref="I53:J53"/>
    <mergeCell ref="I41:J41"/>
    <mergeCell ref="I42:J42"/>
    <mergeCell ref="I44:J44"/>
    <mergeCell ref="I45:J45"/>
    <mergeCell ref="I46:J46"/>
    <mergeCell ref="I47:J47"/>
    <mergeCell ref="I48:J48"/>
    <mergeCell ref="I49:J49"/>
    <mergeCell ref="I50:J50"/>
    <mergeCell ref="I51:J51"/>
    <mergeCell ref="I52:J52"/>
    <mergeCell ref="I35:J35"/>
    <mergeCell ref="I36:J36"/>
    <mergeCell ref="I37:J37"/>
    <mergeCell ref="I38:J38"/>
    <mergeCell ref="I39:J39"/>
    <mergeCell ref="I40:J40"/>
    <mergeCell ref="D49:E49"/>
    <mergeCell ref="D50:E50"/>
    <mergeCell ref="D51:E51"/>
    <mergeCell ref="D52:E52"/>
    <mergeCell ref="D40:E40"/>
    <mergeCell ref="D41:E41"/>
    <mergeCell ref="D53:E53"/>
    <mergeCell ref="I29:J29"/>
    <mergeCell ref="I31:J31"/>
    <mergeCell ref="I32:J32"/>
    <mergeCell ref="I33:J33"/>
    <mergeCell ref="I34:J34"/>
    <mergeCell ref="D42:E42"/>
    <mergeCell ref="D44:E44"/>
    <mergeCell ref="D45:E45"/>
    <mergeCell ref="D46:E46"/>
    <mergeCell ref="D47:E47"/>
    <mergeCell ref="D48:E48"/>
    <mergeCell ref="D36:E36"/>
    <mergeCell ref="D37:E37"/>
    <mergeCell ref="D38:E38"/>
    <mergeCell ref="D39:E39"/>
    <mergeCell ref="D35:E35"/>
    <mergeCell ref="D29:E29"/>
    <mergeCell ref="D31:E31"/>
    <mergeCell ref="D32:E32"/>
    <mergeCell ref="D33:E33"/>
    <mergeCell ref="D34:E34"/>
  </mergeCells>
  <dataValidations count="2">
    <dataValidation type="list" allowBlank="1" showInputMessage="1" sqref="D15:E26 I15:J26" xr:uid="{6E63829D-7678-4D83-8089-E6778309C11E}">
      <formula1>"&lt;Select One&gt;,Yes,No"</formula1>
    </dataValidation>
    <dataValidation type="list" allowBlank="1" showErrorMessage="1" sqref="D45:E53 I45:J53" xr:uid="{C44E0DE4-A328-4A0F-8FDC-FED73110F43A}">
      <formula1>"&lt;Select One&gt;,Annually,One-Time,Not Applicable"</formula1>
    </dataValidation>
  </dataValidations>
  <pageMargins left="0.2" right="0.2" top="0.25" bottom="0.5" header="0.3" footer="0.3"/>
  <pageSetup scale="75" orientation="portrait" r:id="rId1"/>
  <headerFooter>
    <oddFooter>&amp;L&amp;A&amp;CPage &amp;P of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97248-B1A2-4832-AF53-2E78FCCB271E}">
  <sheetPr codeName="Sheet31">
    <tabColor theme="9" tint="0.59999389629810485"/>
  </sheetPr>
  <dimension ref="B1:G40"/>
  <sheetViews>
    <sheetView topLeftCell="A11" workbookViewId="0">
      <selection activeCell="H3" sqref="H1:H1048576"/>
    </sheetView>
  </sheetViews>
  <sheetFormatPr defaultColWidth="8.8984375" defaultRowHeight="15.6" x14ac:dyDescent="0.35"/>
  <cols>
    <col min="1" max="1" width="1.5" style="1" customWidth="1"/>
    <col min="2" max="2" width="37.3984375" style="1" customWidth="1"/>
    <col min="3" max="7" width="13.8984375" style="1" customWidth="1"/>
    <col min="8" max="16384" width="8.8984375" style="1"/>
  </cols>
  <sheetData>
    <row r="1" spans="2:7" s="17" customFormat="1" ht="16.8" x14ac:dyDescent="0.35">
      <c r="B1" s="15" t="str">
        <f>INPUT!$C$3</f>
        <v>Albemarle</v>
      </c>
    </row>
    <row r="2" spans="2:7" s="17" customFormat="1" ht="16.8" x14ac:dyDescent="0.35">
      <c r="B2" s="15" t="str">
        <f>INPUT!$D$11</f>
        <v>RFP#&lt;######&gt;</v>
      </c>
    </row>
    <row r="3" spans="2:7" s="17" customFormat="1" ht="16.8" x14ac:dyDescent="0.35">
      <c r="B3" s="15" t="str">
        <f>INPUT!$C$23</f>
        <v>Vision</v>
      </c>
    </row>
    <row r="4" spans="2:7" s="17" customFormat="1" ht="16.8" x14ac:dyDescent="0.35">
      <c r="B4" s="18" t="str">
        <f>INPUT!$F$54</f>
        <v>Financial Proposal Form 3.0 - Vision Premium Equivalent Rates</v>
      </c>
    </row>
    <row r="5" spans="2:7" ht="19.8" thickBot="1" x14ac:dyDescent="0.4">
      <c r="B5" s="8"/>
    </row>
    <row r="6" spans="2:7" ht="16.2" thickBot="1" x14ac:dyDescent="0.4">
      <c r="B6" s="12" t="s">
        <v>190</v>
      </c>
      <c r="C6" s="333">
        <f>'Instructions &amp; Info'!$C$42</f>
        <v>0</v>
      </c>
      <c r="D6" s="334"/>
      <c r="E6" s="334"/>
      <c r="F6" s="334"/>
      <c r="G6" s="335"/>
    </row>
    <row r="7" spans="2:7" x14ac:dyDescent="0.35">
      <c r="B7" s="12"/>
      <c r="C7" s="12"/>
    </row>
    <row r="8" spans="2:7" ht="16.8" x14ac:dyDescent="0.35">
      <c r="B8" s="48" t="s">
        <v>276</v>
      </c>
      <c r="C8" s="13"/>
      <c r="D8" s="13"/>
      <c r="E8" s="13"/>
      <c r="F8" s="13"/>
      <c r="G8" s="13"/>
    </row>
    <row r="9" spans="2:7" ht="16.8" x14ac:dyDescent="0.35">
      <c r="C9" s="30"/>
      <c r="D9" s="30"/>
      <c r="E9" s="30"/>
      <c r="F9" s="31"/>
    </row>
    <row r="10" spans="2:7" ht="16.8" x14ac:dyDescent="0.35">
      <c r="B10" s="49" t="str">
        <f>INPUT!D112</f>
        <v>BlueView Vision</v>
      </c>
      <c r="C10" s="47"/>
      <c r="D10" s="47"/>
      <c r="E10" s="47"/>
      <c r="F10" s="47"/>
      <c r="G10" s="47"/>
    </row>
    <row r="11" spans="2:7" ht="31.8" thickBot="1" x14ac:dyDescent="0.4">
      <c r="B11" s="32" t="s">
        <v>277</v>
      </c>
      <c r="C11" s="33" t="str">
        <f>INPUT!C117</f>
        <v>Subscriber Only</v>
      </c>
      <c r="D11" s="33" t="str">
        <f>INPUT!C118</f>
        <v>Subscriber + Spouse</v>
      </c>
      <c r="E11" s="33" t="str">
        <f>INPUT!C119</f>
        <v>Subscriber + Child</v>
      </c>
      <c r="F11" s="33" t="str">
        <f>INPUT!C120</f>
        <v>Subscriber + Child(ren)</v>
      </c>
      <c r="G11" s="33" t="str">
        <f>INPUT!C121</f>
        <v>Family</v>
      </c>
    </row>
    <row r="12" spans="2:7" ht="16.2" thickTop="1" x14ac:dyDescent="0.35">
      <c r="B12" s="34" t="s">
        <v>278</v>
      </c>
      <c r="C12" s="35">
        <f>INPUT!D117</f>
        <v>1466</v>
      </c>
      <c r="D12" s="35">
        <f>INPUT!D118</f>
        <v>326</v>
      </c>
      <c r="E12" s="35">
        <f>INPUT!D119</f>
        <v>254</v>
      </c>
      <c r="F12" s="35">
        <f>INPUT!D120</f>
        <v>192</v>
      </c>
      <c r="G12" s="35">
        <f>INPUT!D121</f>
        <v>342</v>
      </c>
    </row>
    <row r="13" spans="2:7" ht="32.25" customHeight="1" x14ac:dyDescent="0.35">
      <c r="B13" s="36" t="s">
        <v>279</v>
      </c>
      <c r="C13" s="37"/>
      <c r="D13" s="38"/>
      <c r="E13" s="38"/>
      <c r="F13" s="38"/>
      <c r="G13" s="38"/>
    </row>
    <row r="14" spans="2:7" x14ac:dyDescent="0.35">
      <c r="B14" s="39" t="s">
        <v>280</v>
      </c>
      <c r="C14" s="337">
        <f>SUMPRODUCT(C12:G12,C13:G13)</f>
        <v>0</v>
      </c>
      <c r="D14" s="337"/>
      <c r="E14" s="337"/>
      <c r="F14" s="337"/>
      <c r="G14" s="337"/>
    </row>
    <row r="15" spans="2:7" x14ac:dyDescent="0.35">
      <c r="B15" s="40"/>
      <c r="C15" s="40"/>
      <c r="D15" s="40"/>
      <c r="E15" s="40"/>
      <c r="F15" s="40"/>
      <c r="G15" s="40"/>
    </row>
    <row r="16" spans="2:7" ht="31.8" thickBot="1" x14ac:dyDescent="0.4">
      <c r="B16" s="41" t="s">
        <v>281</v>
      </c>
      <c r="C16" s="33" t="str">
        <f>C11</f>
        <v>Subscriber Only</v>
      </c>
      <c r="D16" s="33" t="str">
        <f t="shared" ref="D16:G16" si="0">D11</f>
        <v>Subscriber + Spouse</v>
      </c>
      <c r="E16" s="33" t="str">
        <f t="shared" si="0"/>
        <v>Subscriber + Child</v>
      </c>
      <c r="F16" s="33" t="str">
        <f t="shared" si="0"/>
        <v>Subscriber + Child(ren)</v>
      </c>
      <c r="G16" s="33" t="str">
        <f t="shared" si="0"/>
        <v>Family</v>
      </c>
    </row>
    <row r="17" spans="2:7" ht="29.25" customHeight="1" thickTop="1" x14ac:dyDescent="0.35">
      <c r="B17" s="34" t="s">
        <v>282</v>
      </c>
      <c r="C17" s="42"/>
      <c r="D17" s="43"/>
      <c r="E17" s="43"/>
      <c r="F17" s="43"/>
      <c r="G17" s="43"/>
    </row>
    <row r="18" spans="2:7" ht="29.25" customHeight="1" x14ac:dyDescent="0.35">
      <c r="B18" s="36" t="s">
        <v>283</v>
      </c>
      <c r="C18" s="37"/>
      <c r="D18" s="38"/>
      <c r="E18" s="38"/>
      <c r="F18" s="38"/>
      <c r="G18" s="38"/>
    </row>
    <row r="19" spans="2:7" x14ac:dyDescent="0.35">
      <c r="B19" s="44" t="s">
        <v>284</v>
      </c>
      <c r="C19" s="295">
        <f>C17+C18</f>
        <v>0</v>
      </c>
      <c r="D19" s="295">
        <f t="shared" ref="D19:G19" si="1">D17+D18</f>
        <v>0</v>
      </c>
      <c r="E19" s="295">
        <f t="shared" si="1"/>
        <v>0</v>
      </c>
      <c r="F19" s="295">
        <f t="shared" si="1"/>
        <v>0</v>
      </c>
      <c r="G19" s="295">
        <f t="shared" si="1"/>
        <v>0</v>
      </c>
    </row>
    <row r="20" spans="2:7" x14ac:dyDescent="0.35">
      <c r="B20" s="227" t="s">
        <v>285</v>
      </c>
      <c r="C20" s="338">
        <f>SUMPRODUCT(C12:G12,C19:G19)</f>
        <v>0</v>
      </c>
      <c r="D20" s="339"/>
      <c r="E20" s="339"/>
      <c r="F20" s="339"/>
      <c r="G20" s="339"/>
    </row>
    <row r="21" spans="2:7" ht="16.8" x14ac:dyDescent="0.35">
      <c r="B21" s="46" t="s">
        <v>286</v>
      </c>
      <c r="C21" s="31"/>
      <c r="D21" s="31"/>
      <c r="E21" s="31"/>
      <c r="F21" s="31"/>
      <c r="G21" s="31"/>
    </row>
    <row r="22" spans="2:7" ht="16.8" x14ac:dyDescent="0.35">
      <c r="B22" s="46"/>
      <c r="C22" s="31"/>
      <c r="D22" s="31"/>
      <c r="E22" s="31"/>
      <c r="F22" s="31"/>
      <c r="G22" s="31"/>
    </row>
    <row r="23" spans="2:7" x14ac:dyDescent="0.35">
      <c r="B23" s="66" t="s">
        <v>287</v>
      </c>
      <c r="C23" s="336"/>
      <c r="D23" s="336"/>
      <c r="E23" s="336"/>
      <c r="F23" s="336"/>
      <c r="G23" s="336"/>
    </row>
    <row r="24" spans="2:7" ht="16.8" x14ac:dyDescent="0.35">
      <c r="C24" s="31"/>
      <c r="D24" s="31"/>
      <c r="E24" s="31"/>
      <c r="F24" s="31"/>
      <c r="G24" s="31"/>
    </row>
    <row r="25" spans="2:7" ht="16.8" x14ac:dyDescent="0.35">
      <c r="C25" s="31"/>
      <c r="D25" s="31"/>
      <c r="E25" s="31"/>
      <c r="F25" s="31"/>
      <c r="G25" s="31"/>
    </row>
    <row r="26" spans="2:7" ht="16.8" x14ac:dyDescent="0.35">
      <c r="B26" s="49" t="str">
        <f>INPUT!F112</f>
        <v>Vision Embedded</v>
      </c>
    </row>
    <row r="27" spans="2:7" ht="31.8" thickBot="1" x14ac:dyDescent="0.4">
      <c r="B27" s="32" t="s">
        <v>6</v>
      </c>
      <c r="C27" s="33" t="str">
        <f>INPUT!E117</f>
        <v>Subscriber Only</v>
      </c>
      <c r="D27" s="33" t="str">
        <f>INPUT!E118</f>
        <v>Subscriber + Spouse</v>
      </c>
      <c r="E27" s="33" t="str">
        <f>INPUT!E119</f>
        <v>Subscriber + Child(ren)</v>
      </c>
      <c r="F27" s="33" t="str">
        <f>INPUT!E120</f>
        <v>Family</v>
      </c>
      <c r="G27" s="33">
        <f>INPUT!E121</f>
        <v>0</v>
      </c>
    </row>
    <row r="28" spans="2:7" ht="16.2" thickTop="1" x14ac:dyDescent="0.35">
      <c r="B28" s="34" t="s">
        <v>278</v>
      </c>
      <c r="C28" s="35">
        <f>INPUT!F117</f>
        <v>1729</v>
      </c>
      <c r="D28" s="35">
        <f>INPUT!F118</f>
        <v>263</v>
      </c>
      <c r="E28" s="35">
        <f>INPUT!F119</f>
        <v>378</v>
      </c>
      <c r="F28" s="35">
        <f>INPUT!F120</f>
        <v>426</v>
      </c>
      <c r="G28" s="35">
        <f>INPUT!F121</f>
        <v>494</v>
      </c>
    </row>
    <row r="29" spans="2:7" ht="33" customHeight="1" x14ac:dyDescent="0.35">
      <c r="B29" s="36" t="s">
        <v>288</v>
      </c>
      <c r="C29" s="37"/>
      <c r="D29" s="38"/>
      <c r="E29" s="38"/>
      <c r="F29" s="38"/>
      <c r="G29" s="38"/>
    </row>
    <row r="30" spans="2:7" x14ac:dyDescent="0.35">
      <c r="B30" s="39" t="s">
        <v>280</v>
      </c>
      <c r="C30" s="337">
        <f>SUMPRODUCT(C28:G28,C29:G29)</f>
        <v>0</v>
      </c>
      <c r="D30" s="337"/>
      <c r="E30" s="337"/>
      <c r="F30" s="337"/>
      <c r="G30" s="337"/>
    </row>
    <row r="32" spans="2:7" ht="31.8" thickBot="1" x14ac:dyDescent="0.4">
      <c r="B32" s="41" t="s">
        <v>281</v>
      </c>
      <c r="C32" s="33" t="str">
        <f t="shared" ref="C32:G32" si="2">C27</f>
        <v>Subscriber Only</v>
      </c>
      <c r="D32" s="33" t="str">
        <f t="shared" si="2"/>
        <v>Subscriber + Spouse</v>
      </c>
      <c r="E32" s="33" t="str">
        <f t="shared" si="2"/>
        <v>Subscriber + Child(ren)</v>
      </c>
      <c r="F32" s="33" t="str">
        <f t="shared" si="2"/>
        <v>Family</v>
      </c>
      <c r="G32" s="33">
        <f t="shared" si="2"/>
        <v>0</v>
      </c>
    </row>
    <row r="33" spans="2:7" ht="16.2" thickTop="1" x14ac:dyDescent="0.35">
      <c r="B33" s="34" t="s">
        <v>282</v>
      </c>
      <c r="C33" s="42"/>
      <c r="D33" s="43"/>
      <c r="E33" s="43"/>
      <c r="F33" s="43"/>
      <c r="G33" s="43"/>
    </row>
    <row r="34" spans="2:7" x14ac:dyDescent="0.35">
      <c r="B34" s="36" t="s">
        <v>283</v>
      </c>
      <c r="C34" s="37"/>
      <c r="D34" s="38"/>
      <c r="E34" s="38"/>
      <c r="F34" s="38"/>
      <c r="G34" s="38"/>
    </row>
    <row r="35" spans="2:7" x14ac:dyDescent="0.35">
      <c r="B35" s="44" t="s">
        <v>284</v>
      </c>
      <c r="C35" s="45">
        <f>C33+C34</f>
        <v>0</v>
      </c>
      <c r="D35" s="45">
        <f t="shared" ref="D35:G35" si="3">D33+D34</f>
        <v>0</v>
      </c>
      <c r="E35" s="45">
        <f t="shared" si="3"/>
        <v>0</v>
      </c>
      <c r="F35" s="45">
        <f t="shared" si="3"/>
        <v>0</v>
      </c>
      <c r="G35" s="45">
        <f t="shared" si="3"/>
        <v>0</v>
      </c>
    </row>
    <row r="36" spans="2:7" x14ac:dyDescent="0.35">
      <c r="B36" s="39" t="s">
        <v>285</v>
      </c>
      <c r="C36" s="338">
        <f>SUMPRODUCT(C28:G28,C35:G35)</f>
        <v>0</v>
      </c>
      <c r="D36" s="339"/>
      <c r="E36" s="339"/>
      <c r="F36" s="339"/>
      <c r="G36" s="339"/>
    </row>
    <row r="37" spans="2:7" ht="16.8" x14ac:dyDescent="0.35">
      <c r="B37" s="46" t="s">
        <v>286</v>
      </c>
      <c r="C37" s="31"/>
      <c r="D37" s="31"/>
      <c r="E37" s="31"/>
      <c r="F37" s="31"/>
      <c r="G37" s="31"/>
    </row>
    <row r="38" spans="2:7" ht="16.8" x14ac:dyDescent="0.35">
      <c r="B38" s="46"/>
      <c r="C38" s="31"/>
      <c r="D38" s="31"/>
      <c r="E38" s="31"/>
      <c r="F38" s="31"/>
      <c r="G38" s="31"/>
    </row>
    <row r="40" spans="2:7" x14ac:dyDescent="0.35">
      <c r="B40" s="66" t="s">
        <v>287</v>
      </c>
      <c r="C40" s="336"/>
      <c r="D40" s="336"/>
      <c r="E40" s="336"/>
      <c r="F40" s="336"/>
      <c r="G40" s="336"/>
    </row>
  </sheetData>
  <mergeCells count="7">
    <mergeCell ref="C6:G6"/>
    <mergeCell ref="C40:G40"/>
    <mergeCell ref="C23:G23"/>
    <mergeCell ref="C14:G14"/>
    <mergeCell ref="C20:G20"/>
    <mergeCell ref="C30:G30"/>
    <mergeCell ref="C36:G36"/>
  </mergeCells>
  <pageMargins left="0.2" right="0.2" top="0.25" bottom="0.5" header="0.3" footer="0.3"/>
  <pageSetup scale="79" orientation="portrait" r:id="rId1"/>
  <headerFooter>
    <oddFooter>&amp;L&amp;A&amp;CPage &amp;P of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A8AC6-BE39-4C49-B37B-18D5670E5F70}">
  <sheetPr codeName="Sheet32">
    <tabColor theme="9" tint="0.59999389629810485"/>
  </sheetPr>
  <dimension ref="B1:G30"/>
  <sheetViews>
    <sheetView workbookViewId="0">
      <selection activeCell="D35" sqref="D35"/>
    </sheetView>
  </sheetViews>
  <sheetFormatPr defaultColWidth="8.8984375" defaultRowHeight="15.6" x14ac:dyDescent="0.35"/>
  <cols>
    <col min="1" max="1" width="1.5" style="1" customWidth="1"/>
    <col min="2" max="2" width="37.3984375" style="1" customWidth="1"/>
    <col min="3" max="7" width="13.8984375" style="1" customWidth="1"/>
    <col min="8" max="16384" width="8.8984375" style="1"/>
  </cols>
  <sheetData>
    <row r="1" spans="2:7" s="17" customFormat="1" ht="16.8" x14ac:dyDescent="0.35">
      <c r="B1" s="15" t="str">
        <f>INPUT!$C$3</f>
        <v>Albemarle</v>
      </c>
    </row>
    <row r="2" spans="2:7" s="17" customFormat="1" ht="16.8" x14ac:dyDescent="0.35">
      <c r="B2" s="15" t="str">
        <f>INPUT!$D$11</f>
        <v>RFP#&lt;######&gt;</v>
      </c>
    </row>
    <row r="3" spans="2:7" s="17" customFormat="1" ht="16.8" x14ac:dyDescent="0.35">
      <c r="B3" s="15" t="str">
        <f>INPUT!$C$23</f>
        <v>Vision</v>
      </c>
    </row>
    <row r="4" spans="2:7" s="17" customFormat="1" ht="16.8" x14ac:dyDescent="0.35">
      <c r="B4" s="18" t="str">
        <f>INPUT!$F$55</f>
        <v>Financial Proposal Form 2.0 - Vision Fully-Insured Premiums</v>
      </c>
    </row>
    <row r="5" spans="2:7" ht="19.8" thickBot="1" x14ac:dyDescent="0.4">
      <c r="B5" s="8"/>
    </row>
    <row r="6" spans="2:7" ht="16.2" thickBot="1" x14ac:dyDescent="0.4">
      <c r="B6" s="12" t="s">
        <v>190</v>
      </c>
      <c r="C6" s="333">
        <f>'Instructions &amp; Info'!$C$42</f>
        <v>0</v>
      </c>
      <c r="D6" s="334"/>
      <c r="E6" s="334"/>
      <c r="F6" s="334"/>
      <c r="G6" s="335"/>
    </row>
    <row r="7" spans="2:7" x14ac:dyDescent="0.35">
      <c r="B7" s="12"/>
      <c r="C7" s="12"/>
    </row>
    <row r="8" spans="2:7" ht="16.8" x14ac:dyDescent="0.35">
      <c r="B8" s="48" t="s">
        <v>289</v>
      </c>
      <c r="C8" s="13"/>
      <c r="D8" s="13"/>
      <c r="E8" s="13"/>
      <c r="F8" s="13"/>
      <c r="G8" s="13"/>
    </row>
    <row r="9" spans="2:7" ht="16.8" x14ac:dyDescent="0.35">
      <c r="C9" s="31"/>
      <c r="D9" s="31"/>
      <c r="E9" s="31"/>
      <c r="F9" s="31"/>
      <c r="G9" s="31"/>
    </row>
    <row r="10" spans="2:7" ht="16.8" x14ac:dyDescent="0.35">
      <c r="B10" s="296" t="str">
        <f>INPUT!D112</f>
        <v>BlueView Vision</v>
      </c>
    </row>
    <row r="11" spans="2:7" ht="31.8" thickBot="1" x14ac:dyDescent="0.4">
      <c r="B11" s="32" t="s">
        <v>6</v>
      </c>
      <c r="C11" s="33" t="str">
        <f>INPUT!C117</f>
        <v>Subscriber Only</v>
      </c>
      <c r="D11" s="33" t="str">
        <f>INPUT!C118</f>
        <v>Subscriber + Spouse</v>
      </c>
      <c r="E11" s="33" t="str">
        <f>INPUT!C119</f>
        <v>Subscriber + Child</v>
      </c>
      <c r="F11" s="33" t="str">
        <f>INPUT!C120</f>
        <v>Subscriber + Child(ren)</v>
      </c>
      <c r="G11" s="33" t="str">
        <f>INPUT!C121</f>
        <v>Family</v>
      </c>
    </row>
    <row r="12" spans="2:7" ht="16.2" thickTop="1" x14ac:dyDescent="0.35">
      <c r="B12" s="34" t="s">
        <v>278</v>
      </c>
      <c r="C12" s="35">
        <f>INPUT!D117</f>
        <v>1466</v>
      </c>
      <c r="D12" s="35">
        <f>INPUT!D118</f>
        <v>326</v>
      </c>
      <c r="E12" s="35">
        <f>INPUT!D119</f>
        <v>254</v>
      </c>
      <c r="F12" s="35">
        <f>INPUT!D120</f>
        <v>192</v>
      </c>
      <c r="G12" s="35">
        <f>INPUT!D121</f>
        <v>342</v>
      </c>
    </row>
    <row r="13" spans="2:7" ht="33" customHeight="1" x14ac:dyDescent="0.35">
      <c r="B13" s="36" t="s">
        <v>288</v>
      </c>
      <c r="C13" s="228"/>
      <c r="D13" s="229"/>
      <c r="E13" s="229"/>
      <c r="F13" s="229"/>
      <c r="G13" s="229"/>
    </row>
    <row r="14" spans="2:7" x14ac:dyDescent="0.35">
      <c r="B14" s="227" t="s">
        <v>290</v>
      </c>
      <c r="C14" s="337">
        <f>SUMPRODUCT(C12:G12,C13:G13)</f>
        <v>0</v>
      </c>
      <c r="D14" s="337"/>
      <c r="E14" s="337"/>
      <c r="F14" s="337"/>
      <c r="G14" s="337"/>
    </row>
    <row r="18" spans="2:7" ht="16.8" x14ac:dyDescent="0.35">
      <c r="B18" s="296" t="str">
        <f>INPUT!F112</f>
        <v>Vision Embedded</v>
      </c>
    </row>
    <row r="19" spans="2:7" ht="31.8" thickBot="1" x14ac:dyDescent="0.4">
      <c r="B19" s="32" t="s">
        <v>6</v>
      </c>
      <c r="C19" s="33" t="str">
        <f>INPUT!E117</f>
        <v>Subscriber Only</v>
      </c>
      <c r="D19" s="33" t="str">
        <f>INPUT!E118</f>
        <v>Subscriber + Spouse</v>
      </c>
      <c r="E19" s="33" t="str">
        <f>INPUT!E119</f>
        <v>Subscriber + Child(ren)</v>
      </c>
      <c r="F19" s="33" t="str">
        <f>INPUT!E120</f>
        <v>Family</v>
      </c>
      <c r="G19" s="33">
        <f>INPUT!E121</f>
        <v>0</v>
      </c>
    </row>
    <row r="20" spans="2:7" ht="16.2" thickTop="1" x14ac:dyDescent="0.35">
      <c r="B20" s="34" t="s">
        <v>278</v>
      </c>
      <c r="C20" s="35">
        <f>INPUT!F117</f>
        <v>1729</v>
      </c>
      <c r="D20" s="35">
        <f>INPUT!F118</f>
        <v>263</v>
      </c>
      <c r="E20" s="35">
        <f>INPUT!F119</f>
        <v>378</v>
      </c>
      <c r="F20" s="35">
        <f>INPUT!F120</f>
        <v>426</v>
      </c>
      <c r="G20" s="35">
        <f>INPUT!F121</f>
        <v>494</v>
      </c>
    </row>
    <row r="21" spans="2:7" ht="22.65" customHeight="1" x14ac:dyDescent="0.35">
      <c r="B21" s="36" t="s">
        <v>288</v>
      </c>
      <c r="C21" s="37"/>
      <c r="D21" s="38"/>
      <c r="E21" s="38"/>
      <c r="F21" s="38"/>
      <c r="G21" s="38"/>
    </row>
    <row r="22" spans="2:7" x14ac:dyDescent="0.35">
      <c r="B22" s="39" t="s">
        <v>290</v>
      </c>
      <c r="C22" s="337">
        <f>SUMPRODUCT(C20:G20,C21:G21)</f>
        <v>0</v>
      </c>
      <c r="D22" s="337"/>
      <c r="E22" s="337"/>
      <c r="F22" s="337"/>
      <c r="G22" s="337"/>
    </row>
    <row r="23" spans="2:7" ht="15" customHeight="1" x14ac:dyDescent="0.35"/>
    <row r="30" spans="2:7" s="29" customFormat="1" ht="24.75" customHeight="1" x14ac:dyDescent="0.35">
      <c r="B30" s="67" t="s">
        <v>287</v>
      </c>
      <c r="C30" s="340"/>
      <c r="D30" s="340"/>
      <c r="E30" s="340"/>
      <c r="F30" s="340"/>
      <c r="G30" s="340"/>
    </row>
  </sheetData>
  <mergeCells count="4">
    <mergeCell ref="C6:G6"/>
    <mergeCell ref="C30:G30"/>
    <mergeCell ref="C14:G14"/>
    <mergeCell ref="C22:G22"/>
  </mergeCells>
  <pageMargins left="0.2" right="0.2" top="0.25" bottom="0.5" header="0.3" footer="0.3"/>
  <pageSetup scale="75" orientation="portrait" r:id="rId1"/>
  <headerFooter>
    <oddFooter>&amp;L&amp;A&amp;CPage &amp;P of &amp;N</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E3BB0-E43C-443C-96CC-0EBB89F83C04}">
  <sheetPr codeName="Sheet33">
    <tabColor theme="9" tint="0.59999389629810485"/>
  </sheetPr>
  <dimension ref="B1:U76"/>
  <sheetViews>
    <sheetView topLeftCell="C1" workbookViewId="0">
      <selection activeCell="B7" sqref="B7:F8"/>
    </sheetView>
  </sheetViews>
  <sheetFormatPr defaultColWidth="8.8984375" defaultRowHeight="15.6" x14ac:dyDescent="0.35"/>
  <cols>
    <col min="1" max="1" width="1.5" style="1" customWidth="1"/>
    <col min="2" max="2" width="10.3984375" style="1" customWidth="1"/>
    <col min="3" max="3" width="38.09765625" style="1" customWidth="1"/>
    <col min="4" max="4" width="1.8984375" style="1" customWidth="1"/>
    <col min="5" max="6" width="17.09765625" style="1" customWidth="1"/>
    <col min="7" max="7" width="1.8984375" style="1" customWidth="1"/>
    <col min="8" max="9" width="17.09765625" style="1" customWidth="1"/>
    <col min="10" max="10" width="1.8984375" style="1" customWidth="1"/>
    <col min="11" max="12" width="17.09765625" style="1" customWidth="1"/>
    <col min="13" max="13" width="1.8984375" style="1" customWidth="1"/>
    <col min="14" max="15" width="17.09765625" style="1" customWidth="1"/>
    <col min="16" max="16" width="1.8984375" style="1" customWidth="1"/>
    <col min="17" max="18" width="17.09765625" style="1" customWidth="1"/>
    <col min="19" max="19" width="1.8984375" style="1" customWidth="1"/>
    <col min="20" max="21" width="17.09765625" style="1" customWidth="1"/>
    <col min="22" max="16384" width="8.8984375" style="1"/>
  </cols>
  <sheetData>
    <row r="1" spans="2:21" s="17" customFormat="1" ht="16.8" x14ac:dyDescent="0.35">
      <c r="B1" s="15" t="str">
        <f>INPUT!$C$3</f>
        <v>Albemarle</v>
      </c>
      <c r="D1" s="1"/>
      <c r="G1" s="1"/>
      <c r="J1" s="1"/>
      <c r="M1" s="1"/>
      <c r="P1" s="1"/>
      <c r="S1" s="1"/>
    </row>
    <row r="2" spans="2:21" s="17" customFormat="1" ht="16.8" x14ac:dyDescent="0.35">
      <c r="B2" s="15" t="str">
        <f>INPUT!$D$11</f>
        <v>RFP#&lt;######&gt;</v>
      </c>
      <c r="D2" s="1"/>
      <c r="G2" s="1"/>
      <c r="J2" s="1"/>
      <c r="M2" s="1"/>
      <c r="P2" s="1"/>
      <c r="S2" s="1"/>
    </row>
    <row r="3" spans="2:21" s="17" customFormat="1" ht="16.8" x14ac:dyDescent="0.35">
      <c r="B3" s="15" t="str">
        <f>INPUT!$C$23</f>
        <v>Vision</v>
      </c>
      <c r="D3" s="1"/>
      <c r="G3" s="1"/>
      <c r="J3" s="1"/>
      <c r="M3" s="1"/>
      <c r="P3" s="1"/>
      <c r="S3" s="1"/>
    </row>
    <row r="4" spans="2:21" s="17" customFormat="1" ht="16.8" x14ac:dyDescent="0.35">
      <c r="B4" s="18" t="str">
        <f>INPUT!F56</f>
        <v>Financial Proposal Form 5.0 - Top Vision CPT Pricing by Zip Codes</v>
      </c>
      <c r="D4" s="1"/>
      <c r="G4" s="1"/>
      <c r="J4" s="1"/>
      <c r="M4" s="1"/>
      <c r="P4" s="1"/>
      <c r="S4" s="1"/>
    </row>
    <row r="6" spans="2:21" x14ac:dyDescent="0.35">
      <c r="B6" s="343" t="s">
        <v>291</v>
      </c>
      <c r="C6" s="344"/>
      <c r="D6" s="344"/>
      <c r="E6" s="344"/>
      <c r="F6" s="344"/>
      <c r="G6" s="344"/>
      <c r="H6" s="344"/>
      <c r="I6" s="344"/>
      <c r="J6" s="344"/>
      <c r="K6" s="344"/>
      <c r="L6" s="344"/>
      <c r="M6" s="344"/>
      <c r="N6" s="344"/>
      <c r="O6" s="344"/>
    </row>
    <row r="7" spans="2:21" x14ac:dyDescent="0.35">
      <c r="B7" s="70" t="s">
        <v>292</v>
      </c>
      <c r="C7" s="74"/>
    </row>
    <row r="8" spans="2:21" ht="16.2" thickBot="1" x14ac:dyDescent="0.4">
      <c r="B8" s="70"/>
      <c r="C8" s="74"/>
    </row>
    <row r="9" spans="2:21" ht="16.2" thickBot="1" x14ac:dyDescent="0.4">
      <c r="B9" s="70"/>
      <c r="D9" s="12" t="s">
        <v>190</v>
      </c>
      <c r="E9" s="24">
        <f>'Instructions &amp; Info'!$C$42</f>
        <v>0</v>
      </c>
    </row>
    <row r="10" spans="2:21" x14ac:dyDescent="0.35">
      <c r="B10" s="70"/>
      <c r="C10" s="74"/>
    </row>
    <row r="11" spans="2:21" x14ac:dyDescent="0.35">
      <c r="C11" s="28"/>
      <c r="D11" s="28" t="s">
        <v>202</v>
      </c>
      <c r="E11" s="345" t="s">
        <v>201</v>
      </c>
      <c r="F11" s="346"/>
      <c r="G11" s="347"/>
    </row>
    <row r="13" spans="2:21" ht="16.8" x14ac:dyDescent="0.35">
      <c r="B13" s="71" t="s">
        <v>293</v>
      </c>
      <c r="C13" s="72" t="s">
        <v>294</v>
      </c>
      <c r="E13" s="341" t="str">
        <f>INPUT!E140</f>
        <v>xx</v>
      </c>
      <c r="F13" s="342"/>
      <c r="H13" s="341" t="str">
        <f>INPUT!E141</f>
        <v>xx</v>
      </c>
      <c r="I13" s="342"/>
      <c r="K13" s="341" t="str">
        <f>INPUT!E142</f>
        <v>xx</v>
      </c>
      <c r="L13" s="342"/>
      <c r="N13" s="341" t="str">
        <f>INPUT!E143</f>
        <v>xx</v>
      </c>
      <c r="O13" s="342"/>
      <c r="Q13" s="341" t="str">
        <f>INPUT!E144</f>
        <v>xx</v>
      </c>
      <c r="R13" s="342"/>
      <c r="T13" s="341" t="str">
        <f>INPUT!E145</f>
        <v>xx</v>
      </c>
      <c r="U13" s="342"/>
    </row>
    <row r="15" spans="2:21" ht="30.6" thickBot="1" x14ac:dyDescent="0.4">
      <c r="B15" s="73" t="s">
        <v>295</v>
      </c>
      <c r="C15" s="73" t="s">
        <v>296</v>
      </c>
      <c r="E15" s="81" t="s">
        <v>297</v>
      </c>
      <c r="F15" s="81" t="s">
        <v>298</v>
      </c>
      <c r="G15" s="29"/>
      <c r="H15" s="81" t="s">
        <v>297</v>
      </c>
      <c r="I15" s="81" t="s">
        <v>298</v>
      </c>
      <c r="J15" s="29"/>
      <c r="K15" s="81" t="s">
        <v>297</v>
      </c>
      <c r="L15" s="81" t="s">
        <v>298</v>
      </c>
      <c r="M15" s="29"/>
      <c r="N15" s="81" t="s">
        <v>297</v>
      </c>
      <c r="O15" s="81" t="s">
        <v>298</v>
      </c>
      <c r="P15" s="29"/>
      <c r="Q15" s="81" t="s">
        <v>297</v>
      </c>
      <c r="R15" s="81" t="s">
        <v>298</v>
      </c>
      <c r="S15" s="29"/>
      <c r="T15" s="81" t="s">
        <v>297</v>
      </c>
      <c r="U15" s="81" t="s">
        <v>298</v>
      </c>
    </row>
    <row r="16" spans="2:21" ht="27" thickTop="1" x14ac:dyDescent="0.35">
      <c r="B16" s="75">
        <v>92002</v>
      </c>
      <c r="C16" s="76" t="s">
        <v>299</v>
      </c>
      <c r="E16" s="77"/>
      <c r="F16" s="77"/>
      <c r="H16" s="77"/>
      <c r="I16" s="77"/>
      <c r="K16" s="77"/>
      <c r="L16" s="77"/>
      <c r="N16" s="77"/>
      <c r="O16" s="77"/>
      <c r="Q16" s="77"/>
      <c r="R16" s="77"/>
      <c r="T16" s="77"/>
      <c r="U16" s="77"/>
    </row>
    <row r="17" spans="2:21" ht="26.4" x14ac:dyDescent="0.35">
      <c r="B17" s="78">
        <v>92004</v>
      </c>
      <c r="C17" s="79" t="s">
        <v>300</v>
      </c>
      <c r="E17" s="80"/>
      <c r="F17" s="80"/>
      <c r="H17" s="80"/>
      <c r="I17" s="80"/>
      <c r="K17" s="80"/>
      <c r="L17" s="80"/>
      <c r="N17" s="80"/>
      <c r="O17" s="80"/>
      <c r="Q17" s="80"/>
      <c r="R17" s="80"/>
      <c r="T17" s="80"/>
      <c r="U17" s="80"/>
    </row>
    <row r="18" spans="2:21" ht="26.4" x14ac:dyDescent="0.35">
      <c r="B18" s="78">
        <v>92012</v>
      </c>
      <c r="C18" s="79" t="s">
        <v>301</v>
      </c>
      <c r="E18" s="80"/>
      <c r="F18" s="80"/>
      <c r="H18" s="80"/>
      <c r="I18" s="80"/>
      <c r="K18" s="80"/>
      <c r="L18" s="80"/>
      <c r="N18" s="80"/>
      <c r="O18" s="80"/>
      <c r="Q18" s="80"/>
      <c r="R18" s="80"/>
      <c r="T18" s="80"/>
      <c r="U18" s="80"/>
    </row>
    <row r="19" spans="2:21" ht="16.8" x14ac:dyDescent="0.35">
      <c r="B19" s="78">
        <v>92014</v>
      </c>
      <c r="C19" s="79" t="s">
        <v>302</v>
      </c>
      <c r="E19" s="80"/>
      <c r="F19" s="80"/>
      <c r="H19" s="80"/>
      <c r="I19" s="80"/>
      <c r="K19" s="80"/>
      <c r="L19" s="80"/>
      <c r="N19" s="80"/>
      <c r="O19" s="80"/>
      <c r="Q19" s="80"/>
      <c r="R19" s="80"/>
      <c r="T19" s="80"/>
      <c r="U19" s="80"/>
    </row>
    <row r="20" spans="2:21" ht="16.8" x14ac:dyDescent="0.35">
      <c r="B20" s="78">
        <v>92015</v>
      </c>
      <c r="C20" s="79" t="s">
        <v>303</v>
      </c>
      <c r="E20" s="80"/>
      <c r="F20" s="80"/>
      <c r="H20" s="80"/>
      <c r="I20" s="80"/>
      <c r="K20" s="80"/>
      <c r="L20" s="80"/>
      <c r="N20" s="80"/>
      <c r="O20" s="80"/>
      <c r="Q20" s="80"/>
      <c r="R20" s="80"/>
      <c r="T20" s="80"/>
      <c r="U20" s="80"/>
    </row>
    <row r="21" spans="2:21" ht="16.8" x14ac:dyDescent="0.35">
      <c r="B21" s="78">
        <v>92072</v>
      </c>
      <c r="C21" s="79"/>
      <c r="E21" s="80"/>
      <c r="F21" s="80"/>
      <c r="H21" s="80"/>
      <c r="I21" s="80"/>
      <c r="K21" s="80"/>
      <c r="L21" s="80"/>
      <c r="N21" s="80"/>
      <c r="O21" s="80"/>
      <c r="Q21" s="80"/>
      <c r="R21" s="80"/>
      <c r="T21" s="80"/>
      <c r="U21" s="80"/>
    </row>
    <row r="22" spans="2:21" ht="16.8" x14ac:dyDescent="0.35">
      <c r="B22" s="78">
        <v>92250</v>
      </c>
      <c r="C22" s="79"/>
      <c r="E22" s="80"/>
      <c r="F22" s="80"/>
      <c r="H22" s="80"/>
      <c r="I22" s="80"/>
      <c r="K22" s="80"/>
      <c r="L22" s="80"/>
      <c r="N22" s="80"/>
      <c r="O22" s="80"/>
      <c r="Q22" s="80"/>
      <c r="R22" s="80"/>
      <c r="T22" s="80"/>
      <c r="U22" s="80"/>
    </row>
    <row r="23" spans="2:21" ht="26.4" x14ac:dyDescent="0.35">
      <c r="B23" s="78">
        <v>92310</v>
      </c>
      <c r="C23" s="79" t="s">
        <v>304</v>
      </c>
      <c r="E23" s="80"/>
      <c r="F23" s="80"/>
      <c r="H23" s="80"/>
      <c r="I23" s="80"/>
      <c r="K23" s="80"/>
      <c r="L23" s="80"/>
      <c r="N23" s="80"/>
      <c r="O23" s="80"/>
      <c r="Q23" s="80"/>
      <c r="R23" s="80"/>
      <c r="T23" s="80"/>
      <c r="U23" s="80"/>
    </row>
    <row r="24" spans="2:21" ht="16.8" x14ac:dyDescent="0.35">
      <c r="B24" s="78" t="s">
        <v>305</v>
      </c>
      <c r="C24" s="79" t="s">
        <v>306</v>
      </c>
      <c r="E24" s="80"/>
      <c r="F24" s="80"/>
      <c r="H24" s="80"/>
      <c r="I24" s="80"/>
      <c r="K24" s="80"/>
      <c r="L24" s="80"/>
      <c r="N24" s="80"/>
      <c r="O24" s="80"/>
      <c r="Q24" s="80"/>
      <c r="R24" s="80"/>
      <c r="T24" s="80"/>
      <c r="U24" s="80"/>
    </row>
    <row r="25" spans="2:21" ht="16.8" x14ac:dyDescent="0.35">
      <c r="B25" s="78" t="s">
        <v>307</v>
      </c>
      <c r="C25" s="79"/>
      <c r="E25" s="80"/>
      <c r="F25" s="80"/>
      <c r="H25" s="80"/>
      <c r="I25" s="80"/>
      <c r="K25" s="80"/>
      <c r="L25" s="80"/>
      <c r="N25" s="80"/>
      <c r="O25" s="80"/>
      <c r="Q25" s="80"/>
      <c r="R25" s="80"/>
      <c r="T25" s="80"/>
      <c r="U25" s="80"/>
    </row>
    <row r="26" spans="2:21" ht="16.8" x14ac:dyDescent="0.35">
      <c r="B26" s="78" t="s">
        <v>308</v>
      </c>
      <c r="C26" s="79" t="s">
        <v>309</v>
      </c>
      <c r="E26" s="80"/>
      <c r="F26" s="80"/>
      <c r="H26" s="80"/>
      <c r="I26" s="80"/>
      <c r="K26" s="80"/>
      <c r="L26" s="80"/>
      <c r="N26" s="80"/>
      <c r="O26" s="80"/>
      <c r="Q26" s="80"/>
      <c r="R26" s="80"/>
      <c r="T26" s="80"/>
      <c r="U26" s="80"/>
    </row>
    <row r="27" spans="2:21" ht="26.4" x14ac:dyDescent="0.35">
      <c r="B27" s="78" t="s">
        <v>310</v>
      </c>
      <c r="C27" s="79" t="s">
        <v>311</v>
      </c>
      <c r="E27" s="80"/>
      <c r="F27" s="80"/>
      <c r="H27" s="80"/>
      <c r="I27" s="80"/>
      <c r="K27" s="80"/>
      <c r="L27" s="80"/>
      <c r="N27" s="80"/>
      <c r="O27" s="80"/>
      <c r="Q27" s="80"/>
      <c r="R27" s="80"/>
      <c r="T27" s="80"/>
      <c r="U27" s="80"/>
    </row>
    <row r="28" spans="2:21" ht="26.4" x14ac:dyDescent="0.35">
      <c r="B28" s="78" t="s">
        <v>312</v>
      </c>
      <c r="C28" s="79" t="s">
        <v>311</v>
      </c>
      <c r="E28" s="80"/>
      <c r="F28" s="80"/>
      <c r="H28" s="80"/>
      <c r="I28" s="80"/>
      <c r="K28" s="80"/>
      <c r="L28" s="80"/>
      <c r="N28" s="80"/>
      <c r="O28" s="80"/>
      <c r="Q28" s="80"/>
      <c r="R28" s="80"/>
      <c r="T28" s="80"/>
      <c r="U28" s="80"/>
    </row>
    <row r="29" spans="2:21" ht="16.8" x14ac:dyDescent="0.35">
      <c r="B29" s="78" t="s">
        <v>313</v>
      </c>
      <c r="C29" s="79" t="s">
        <v>314</v>
      </c>
      <c r="E29" s="80"/>
      <c r="F29" s="80"/>
      <c r="H29" s="80"/>
      <c r="I29" s="80"/>
      <c r="K29" s="80"/>
      <c r="L29" s="80"/>
      <c r="N29" s="80"/>
      <c r="O29" s="80"/>
      <c r="Q29" s="80"/>
      <c r="R29" s="80"/>
      <c r="T29" s="80"/>
      <c r="U29" s="80"/>
    </row>
    <row r="30" spans="2:21" ht="16.8" x14ac:dyDescent="0.35">
      <c r="B30" s="78" t="s">
        <v>315</v>
      </c>
      <c r="C30" s="79" t="s">
        <v>316</v>
      </c>
      <c r="E30" s="80"/>
      <c r="F30" s="80"/>
      <c r="H30" s="80"/>
      <c r="I30" s="80"/>
      <c r="K30" s="80"/>
      <c r="L30" s="80"/>
      <c r="N30" s="80"/>
      <c r="O30" s="80"/>
      <c r="Q30" s="80"/>
      <c r="R30" s="80"/>
      <c r="T30" s="80"/>
      <c r="U30" s="80"/>
    </row>
    <row r="31" spans="2:21" ht="16.8" x14ac:dyDescent="0.35">
      <c r="B31" s="78" t="s">
        <v>317</v>
      </c>
      <c r="C31" s="79"/>
      <c r="E31" s="80"/>
      <c r="F31" s="80"/>
      <c r="H31" s="80"/>
      <c r="I31" s="80"/>
      <c r="K31" s="80"/>
      <c r="L31" s="80"/>
      <c r="N31" s="80"/>
      <c r="O31" s="80"/>
      <c r="Q31" s="80"/>
      <c r="R31" s="80"/>
      <c r="T31" s="80"/>
      <c r="U31" s="80"/>
    </row>
    <row r="32" spans="2:21" ht="16.8" x14ac:dyDescent="0.35">
      <c r="B32" s="78" t="s">
        <v>318</v>
      </c>
      <c r="C32" s="79" t="s">
        <v>319</v>
      </c>
      <c r="E32" s="80"/>
      <c r="F32" s="80"/>
      <c r="H32" s="80"/>
      <c r="I32" s="80"/>
      <c r="K32" s="80"/>
      <c r="L32" s="80"/>
      <c r="N32" s="80"/>
      <c r="O32" s="80"/>
      <c r="Q32" s="80"/>
      <c r="R32" s="80"/>
      <c r="T32" s="80"/>
      <c r="U32" s="80"/>
    </row>
    <row r="33" spans="2:21" ht="16.8" x14ac:dyDescent="0.35">
      <c r="B33" s="78" t="s">
        <v>320</v>
      </c>
      <c r="C33" s="79" t="s">
        <v>321</v>
      </c>
      <c r="E33" s="80"/>
      <c r="F33" s="80"/>
      <c r="H33" s="80"/>
      <c r="I33" s="80"/>
      <c r="K33" s="80"/>
      <c r="L33" s="80"/>
      <c r="N33" s="80"/>
      <c r="O33" s="80"/>
      <c r="Q33" s="80"/>
      <c r="R33" s="80"/>
      <c r="T33" s="80"/>
      <c r="U33" s="80"/>
    </row>
    <row r="34" spans="2:21" ht="16.8" x14ac:dyDescent="0.35">
      <c r="B34" s="78" t="s">
        <v>322</v>
      </c>
      <c r="C34" s="79" t="s">
        <v>323</v>
      </c>
      <c r="E34" s="80"/>
      <c r="F34" s="80"/>
      <c r="H34" s="80"/>
      <c r="I34" s="80"/>
      <c r="K34" s="80"/>
      <c r="L34" s="80"/>
      <c r="N34" s="80"/>
      <c r="O34" s="80"/>
      <c r="Q34" s="80"/>
      <c r="R34" s="80"/>
      <c r="T34" s="80"/>
      <c r="U34" s="80"/>
    </row>
    <row r="35" spans="2:21" ht="16.8" x14ac:dyDescent="0.35">
      <c r="B35" s="78" t="s">
        <v>324</v>
      </c>
      <c r="C35" s="79" t="s">
        <v>325</v>
      </c>
      <c r="E35" s="80"/>
      <c r="F35" s="80"/>
      <c r="H35" s="80"/>
      <c r="I35" s="80"/>
      <c r="K35" s="80"/>
      <c r="L35" s="80"/>
      <c r="N35" s="80"/>
      <c r="O35" s="80"/>
      <c r="Q35" s="80"/>
      <c r="R35" s="80"/>
      <c r="T35" s="80"/>
      <c r="U35" s="80"/>
    </row>
    <row r="36" spans="2:21" ht="16.8" x14ac:dyDescent="0.35">
      <c r="B36" s="78" t="s">
        <v>326</v>
      </c>
      <c r="C36" s="79" t="s">
        <v>327</v>
      </c>
      <c r="E36" s="80"/>
      <c r="F36" s="80"/>
      <c r="H36" s="80"/>
      <c r="I36" s="80"/>
      <c r="K36" s="80"/>
      <c r="L36" s="80"/>
      <c r="N36" s="80"/>
      <c r="O36" s="80"/>
      <c r="Q36" s="80"/>
      <c r="R36" s="80"/>
      <c r="T36" s="80"/>
      <c r="U36" s="80"/>
    </row>
    <row r="37" spans="2:21" ht="16.8" x14ac:dyDescent="0.35">
      <c r="B37" s="78" t="s">
        <v>328</v>
      </c>
      <c r="C37" s="79" t="s">
        <v>329</v>
      </c>
      <c r="E37" s="80"/>
      <c r="F37" s="80"/>
      <c r="H37" s="80"/>
      <c r="I37" s="80"/>
      <c r="K37" s="80"/>
      <c r="L37" s="80"/>
      <c r="N37" s="80"/>
      <c r="O37" s="80"/>
      <c r="Q37" s="80"/>
      <c r="R37" s="80"/>
      <c r="T37" s="80"/>
      <c r="U37" s="80"/>
    </row>
    <row r="38" spans="2:21" ht="16.8" x14ac:dyDescent="0.35">
      <c r="B38" s="78" t="s">
        <v>330</v>
      </c>
      <c r="C38" s="79" t="s">
        <v>331</v>
      </c>
      <c r="E38" s="80"/>
      <c r="F38" s="80"/>
      <c r="H38" s="80"/>
      <c r="I38" s="80"/>
      <c r="K38" s="80"/>
      <c r="L38" s="80"/>
      <c r="N38" s="80"/>
      <c r="O38" s="80"/>
      <c r="Q38" s="80"/>
      <c r="R38" s="80"/>
      <c r="T38" s="80"/>
      <c r="U38" s="80"/>
    </row>
    <row r="39" spans="2:21" ht="16.8" x14ac:dyDescent="0.35">
      <c r="B39" s="78" t="s">
        <v>332</v>
      </c>
      <c r="C39" s="79" t="s">
        <v>333</v>
      </c>
      <c r="E39" s="80"/>
      <c r="F39" s="80"/>
      <c r="H39" s="80"/>
      <c r="I39" s="80"/>
      <c r="K39" s="80"/>
      <c r="L39" s="80"/>
      <c r="N39" s="80"/>
      <c r="O39" s="80"/>
      <c r="Q39" s="80"/>
      <c r="R39" s="80"/>
      <c r="T39" s="80"/>
      <c r="U39" s="80"/>
    </row>
    <row r="40" spans="2:21" ht="16.8" x14ac:dyDescent="0.35">
      <c r="B40" s="78" t="s">
        <v>334</v>
      </c>
      <c r="C40" s="79" t="s">
        <v>335</v>
      </c>
      <c r="E40" s="80"/>
      <c r="F40" s="80"/>
      <c r="H40" s="80"/>
      <c r="I40" s="80"/>
      <c r="K40" s="80"/>
      <c r="L40" s="80"/>
      <c r="N40" s="80"/>
      <c r="O40" s="80"/>
      <c r="Q40" s="80"/>
      <c r="R40" s="80"/>
      <c r="T40" s="80"/>
      <c r="U40" s="80"/>
    </row>
    <row r="41" spans="2:21" ht="16.8" x14ac:dyDescent="0.35">
      <c r="B41" s="78" t="s">
        <v>336</v>
      </c>
      <c r="C41" s="79" t="s">
        <v>337</v>
      </c>
      <c r="E41" s="80"/>
      <c r="F41" s="80"/>
      <c r="H41" s="80"/>
      <c r="I41" s="80"/>
      <c r="K41" s="80"/>
      <c r="L41" s="80"/>
      <c r="N41" s="80"/>
      <c r="O41" s="80"/>
      <c r="Q41" s="80"/>
      <c r="R41" s="80"/>
      <c r="T41" s="80"/>
      <c r="U41" s="80"/>
    </row>
    <row r="42" spans="2:21" ht="16.8" x14ac:dyDescent="0.35">
      <c r="B42" s="78" t="s">
        <v>338</v>
      </c>
      <c r="C42" s="79" t="s">
        <v>339</v>
      </c>
      <c r="E42" s="80"/>
      <c r="F42" s="80"/>
      <c r="H42" s="80"/>
      <c r="I42" s="80"/>
      <c r="K42" s="80"/>
      <c r="L42" s="80"/>
      <c r="N42" s="80"/>
      <c r="O42" s="80"/>
      <c r="Q42" s="80"/>
      <c r="R42" s="80"/>
      <c r="T42" s="80"/>
      <c r="U42" s="80"/>
    </row>
    <row r="43" spans="2:21" ht="16.8" x14ac:dyDescent="0.35">
      <c r="B43" s="78" t="s">
        <v>340</v>
      </c>
      <c r="C43" s="79" t="s">
        <v>341</v>
      </c>
      <c r="E43" s="80"/>
      <c r="F43" s="80"/>
      <c r="H43" s="80"/>
      <c r="I43" s="80"/>
      <c r="K43" s="80"/>
      <c r="L43" s="80"/>
      <c r="N43" s="80"/>
      <c r="O43" s="80"/>
      <c r="Q43" s="80"/>
      <c r="R43" s="80"/>
      <c r="T43" s="80"/>
      <c r="U43" s="80"/>
    </row>
    <row r="44" spans="2:21" ht="16.8" x14ac:dyDescent="0.35">
      <c r="B44" s="78" t="s">
        <v>342</v>
      </c>
      <c r="C44" s="79" t="s">
        <v>343</v>
      </c>
      <c r="E44" s="80"/>
      <c r="F44" s="80"/>
      <c r="H44" s="80"/>
      <c r="I44" s="80"/>
      <c r="K44" s="80"/>
      <c r="L44" s="80"/>
      <c r="N44" s="80"/>
      <c r="O44" s="80"/>
      <c r="Q44" s="80"/>
      <c r="R44" s="80"/>
      <c r="T44" s="80"/>
      <c r="U44" s="80"/>
    </row>
    <row r="45" spans="2:21" ht="16.8" x14ac:dyDescent="0.35">
      <c r="B45" s="78" t="s">
        <v>344</v>
      </c>
      <c r="C45" s="79" t="s">
        <v>345</v>
      </c>
      <c r="E45" s="80"/>
      <c r="F45" s="80"/>
      <c r="H45" s="80"/>
      <c r="I45" s="80"/>
      <c r="K45" s="80"/>
      <c r="L45" s="80"/>
      <c r="N45" s="80"/>
      <c r="O45" s="80"/>
      <c r="Q45" s="80"/>
      <c r="R45" s="80"/>
      <c r="T45" s="80"/>
      <c r="U45" s="80"/>
    </row>
    <row r="46" spans="2:21" ht="16.8" x14ac:dyDescent="0.35">
      <c r="B46" s="78" t="s">
        <v>346</v>
      </c>
      <c r="C46" s="79" t="s">
        <v>347</v>
      </c>
      <c r="E46" s="80"/>
      <c r="F46" s="80"/>
      <c r="H46" s="80"/>
      <c r="I46" s="80"/>
      <c r="K46" s="80"/>
      <c r="L46" s="80"/>
      <c r="N46" s="80"/>
      <c r="O46" s="80"/>
      <c r="Q46" s="80"/>
      <c r="R46" s="80"/>
      <c r="T46" s="80"/>
      <c r="U46" s="80"/>
    </row>
    <row r="47" spans="2:21" ht="26.4" x14ac:dyDescent="0.35">
      <c r="B47" s="78" t="s">
        <v>348</v>
      </c>
      <c r="C47" s="79" t="s">
        <v>349</v>
      </c>
      <c r="E47" s="80"/>
      <c r="F47" s="80"/>
      <c r="H47" s="80"/>
      <c r="I47" s="80"/>
      <c r="K47" s="80"/>
      <c r="L47" s="80"/>
      <c r="N47" s="80"/>
      <c r="O47" s="80"/>
      <c r="Q47" s="80"/>
      <c r="R47" s="80"/>
      <c r="T47" s="80"/>
      <c r="U47" s="80"/>
    </row>
    <row r="48" spans="2:21" ht="16.8" x14ac:dyDescent="0.35">
      <c r="B48" s="78" t="s">
        <v>350</v>
      </c>
      <c r="C48" s="79" t="s">
        <v>351</v>
      </c>
      <c r="E48" s="80"/>
      <c r="F48" s="80"/>
      <c r="H48" s="80"/>
      <c r="I48" s="80"/>
      <c r="K48" s="80"/>
      <c r="L48" s="80"/>
      <c r="N48" s="80"/>
      <c r="O48" s="80"/>
      <c r="Q48" s="80"/>
      <c r="R48" s="80"/>
      <c r="T48" s="80"/>
      <c r="U48" s="80"/>
    </row>
    <row r="49" spans="2:21" ht="16.8" x14ac:dyDescent="0.35">
      <c r="B49" s="78" t="s">
        <v>352</v>
      </c>
      <c r="C49" s="79" t="s">
        <v>353</v>
      </c>
      <c r="E49" s="80"/>
      <c r="F49" s="80"/>
      <c r="H49" s="80"/>
      <c r="I49" s="80"/>
      <c r="K49" s="80"/>
      <c r="L49" s="80"/>
      <c r="N49" s="80"/>
      <c r="O49" s="80"/>
      <c r="Q49" s="80"/>
      <c r="R49" s="80"/>
      <c r="T49" s="80"/>
      <c r="U49" s="80"/>
    </row>
    <row r="50" spans="2:21" ht="16.8" x14ac:dyDescent="0.35">
      <c r="B50" s="78" t="s">
        <v>354</v>
      </c>
      <c r="C50" s="79" t="s">
        <v>355</v>
      </c>
      <c r="E50" s="80"/>
      <c r="F50" s="80"/>
      <c r="H50" s="80"/>
      <c r="I50" s="80"/>
      <c r="K50" s="80"/>
      <c r="L50" s="80"/>
      <c r="N50" s="80"/>
      <c r="O50" s="80"/>
      <c r="Q50" s="80"/>
      <c r="R50" s="80"/>
      <c r="T50" s="80"/>
      <c r="U50" s="80"/>
    </row>
    <row r="51" spans="2:21" ht="16.8" x14ac:dyDescent="0.35">
      <c r="B51" s="78" t="s">
        <v>356</v>
      </c>
      <c r="C51" s="79" t="s">
        <v>357</v>
      </c>
      <c r="E51" s="80"/>
      <c r="F51" s="80"/>
      <c r="H51" s="80"/>
      <c r="I51" s="80"/>
      <c r="K51" s="80"/>
      <c r="L51" s="80"/>
      <c r="N51" s="80"/>
      <c r="O51" s="80"/>
      <c r="Q51" s="80"/>
      <c r="R51" s="80"/>
      <c r="T51" s="80"/>
      <c r="U51" s="80"/>
    </row>
    <row r="52" spans="2:21" ht="16.8" x14ac:dyDescent="0.35">
      <c r="B52" s="78" t="s">
        <v>358</v>
      </c>
      <c r="C52" s="79" t="s">
        <v>359</v>
      </c>
      <c r="E52" s="80"/>
      <c r="F52" s="80"/>
      <c r="H52" s="80"/>
      <c r="I52" s="80"/>
      <c r="K52" s="80"/>
      <c r="L52" s="80"/>
      <c r="N52" s="80"/>
      <c r="O52" s="80"/>
      <c r="Q52" s="80"/>
      <c r="R52" s="80"/>
      <c r="T52" s="80"/>
      <c r="U52" s="80"/>
    </row>
    <row r="53" spans="2:21" ht="16.8" x14ac:dyDescent="0.35">
      <c r="B53" s="78" t="s">
        <v>360</v>
      </c>
      <c r="C53" s="79" t="s">
        <v>361</v>
      </c>
      <c r="E53" s="80"/>
      <c r="F53" s="80"/>
      <c r="H53" s="80"/>
      <c r="I53" s="80"/>
      <c r="K53" s="80"/>
      <c r="L53" s="80"/>
      <c r="N53" s="80"/>
      <c r="O53" s="80"/>
      <c r="Q53" s="80"/>
      <c r="R53" s="80"/>
      <c r="T53" s="80"/>
      <c r="U53" s="80"/>
    </row>
    <row r="54" spans="2:21" ht="26.4" x14ac:dyDescent="0.35">
      <c r="B54" s="78" t="s">
        <v>362</v>
      </c>
      <c r="C54" s="79" t="s">
        <v>363</v>
      </c>
      <c r="E54" s="80"/>
      <c r="F54" s="80"/>
      <c r="H54" s="80"/>
      <c r="I54" s="80"/>
      <c r="K54" s="80"/>
      <c r="L54" s="80"/>
      <c r="N54" s="80"/>
      <c r="O54" s="80"/>
      <c r="Q54" s="80"/>
      <c r="R54" s="80"/>
      <c r="T54" s="80"/>
      <c r="U54" s="80"/>
    </row>
    <row r="55" spans="2:21" ht="16.8" x14ac:dyDescent="0.35">
      <c r="B55" s="78" t="s">
        <v>364</v>
      </c>
      <c r="C55" s="79"/>
      <c r="E55" s="80"/>
      <c r="F55" s="80"/>
      <c r="H55" s="80"/>
      <c r="I55" s="80"/>
      <c r="K55" s="80"/>
      <c r="L55" s="80"/>
      <c r="N55" s="80"/>
      <c r="O55" s="80"/>
      <c r="Q55" s="80"/>
      <c r="R55" s="80"/>
      <c r="T55" s="80"/>
      <c r="U55" s="80"/>
    </row>
    <row r="56" spans="2:21" ht="16.8" x14ac:dyDescent="0.35">
      <c r="B56" s="78" t="s">
        <v>365</v>
      </c>
      <c r="C56" s="79"/>
      <c r="E56" s="80"/>
      <c r="F56" s="80"/>
      <c r="H56" s="80"/>
      <c r="I56" s="80"/>
      <c r="K56" s="80"/>
      <c r="L56" s="80"/>
      <c r="N56" s="80"/>
      <c r="O56" s="80"/>
      <c r="Q56" s="80"/>
      <c r="R56" s="80"/>
      <c r="T56" s="80"/>
      <c r="U56" s="80"/>
    </row>
    <row r="57" spans="2:21" ht="16.8" x14ac:dyDescent="0.35">
      <c r="B57" s="78" t="s">
        <v>366</v>
      </c>
      <c r="C57" s="79" t="s">
        <v>367</v>
      </c>
      <c r="E57" s="80"/>
      <c r="F57" s="80"/>
      <c r="H57" s="80"/>
      <c r="I57" s="80"/>
      <c r="K57" s="80"/>
      <c r="L57" s="80"/>
      <c r="N57" s="80"/>
      <c r="O57" s="80"/>
      <c r="Q57" s="80"/>
      <c r="R57" s="80"/>
      <c r="T57" s="80"/>
      <c r="U57" s="80"/>
    </row>
    <row r="58" spans="2:21" ht="26.4" x14ac:dyDescent="0.35">
      <c r="B58" s="78" t="s">
        <v>368</v>
      </c>
      <c r="C58" s="79" t="s">
        <v>369</v>
      </c>
      <c r="E58" s="80"/>
      <c r="F58" s="80"/>
      <c r="H58" s="80"/>
      <c r="I58" s="80"/>
      <c r="K58" s="80"/>
      <c r="L58" s="80"/>
      <c r="N58" s="80"/>
      <c r="O58" s="80"/>
      <c r="Q58" s="80"/>
      <c r="R58" s="80"/>
      <c r="T58" s="80"/>
      <c r="U58" s="80"/>
    </row>
    <row r="59" spans="2:21" ht="26.4" x14ac:dyDescent="0.35">
      <c r="B59" s="78" t="s">
        <v>370</v>
      </c>
      <c r="C59" s="79" t="s">
        <v>371</v>
      </c>
      <c r="E59" s="80"/>
      <c r="F59" s="80"/>
      <c r="H59" s="80"/>
      <c r="I59" s="80"/>
      <c r="K59" s="80"/>
      <c r="L59" s="80"/>
      <c r="N59" s="80"/>
      <c r="O59" s="80"/>
      <c r="Q59" s="80"/>
      <c r="R59" s="80"/>
      <c r="T59" s="80"/>
      <c r="U59" s="80"/>
    </row>
    <row r="60" spans="2:21" ht="16.8" x14ac:dyDescent="0.35">
      <c r="B60" s="78" t="s">
        <v>372</v>
      </c>
      <c r="C60" s="79" t="s">
        <v>373</v>
      </c>
      <c r="E60" s="80"/>
      <c r="F60" s="80"/>
      <c r="H60" s="80"/>
      <c r="I60" s="80"/>
      <c r="K60" s="80"/>
      <c r="L60" s="80"/>
      <c r="N60" s="80"/>
      <c r="O60" s="80"/>
      <c r="Q60" s="80"/>
      <c r="R60" s="80"/>
      <c r="T60" s="80"/>
      <c r="U60" s="80"/>
    </row>
    <row r="61" spans="2:21" ht="16.8" x14ac:dyDescent="0.35">
      <c r="B61" s="78" t="s">
        <v>374</v>
      </c>
      <c r="C61" s="79" t="s">
        <v>375</v>
      </c>
      <c r="E61" s="80"/>
      <c r="F61" s="80"/>
      <c r="H61" s="80"/>
      <c r="I61" s="80"/>
      <c r="K61" s="80"/>
      <c r="L61" s="80"/>
      <c r="N61" s="80"/>
      <c r="O61" s="80"/>
      <c r="Q61" s="80"/>
      <c r="R61" s="80"/>
      <c r="T61" s="80"/>
      <c r="U61" s="80"/>
    </row>
    <row r="62" spans="2:21" ht="16.8" x14ac:dyDescent="0.35">
      <c r="B62" s="78" t="s">
        <v>376</v>
      </c>
      <c r="C62" s="79" t="s">
        <v>377</v>
      </c>
      <c r="E62" s="80"/>
      <c r="F62" s="80"/>
      <c r="H62" s="80"/>
      <c r="I62" s="80"/>
      <c r="K62" s="80"/>
      <c r="L62" s="80"/>
      <c r="N62" s="80"/>
      <c r="O62" s="80"/>
      <c r="Q62" s="80"/>
      <c r="R62" s="80"/>
      <c r="T62" s="80"/>
      <c r="U62" s="80"/>
    </row>
    <row r="63" spans="2:21" ht="16.8" x14ac:dyDescent="0.35">
      <c r="B63" s="78" t="s">
        <v>378</v>
      </c>
      <c r="C63" s="79" t="s">
        <v>379</v>
      </c>
      <c r="E63" s="80"/>
      <c r="F63" s="80"/>
      <c r="H63" s="80"/>
      <c r="I63" s="80"/>
      <c r="K63" s="80"/>
      <c r="L63" s="80"/>
      <c r="N63" s="80"/>
      <c r="O63" s="80"/>
      <c r="Q63" s="80"/>
      <c r="R63" s="80"/>
      <c r="T63" s="80"/>
      <c r="U63" s="80"/>
    </row>
    <row r="64" spans="2:21" ht="16.8" x14ac:dyDescent="0.35">
      <c r="B64" s="78" t="s">
        <v>380</v>
      </c>
      <c r="C64" s="79" t="s">
        <v>381</v>
      </c>
      <c r="E64" s="80"/>
      <c r="F64" s="80"/>
      <c r="H64" s="80"/>
      <c r="I64" s="80"/>
      <c r="K64" s="80"/>
      <c r="L64" s="80"/>
      <c r="N64" s="80"/>
      <c r="O64" s="80"/>
      <c r="Q64" s="80"/>
      <c r="R64" s="80"/>
      <c r="T64" s="80"/>
      <c r="U64" s="80"/>
    </row>
    <row r="65" spans="2:21" ht="16.8" x14ac:dyDescent="0.35">
      <c r="B65" s="78" t="s">
        <v>382</v>
      </c>
      <c r="C65" s="79" t="s">
        <v>383</v>
      </c>
      <c r="E65" s="80"/>
      <c r="F65" s="80"/>
      <c r="H65" s="80"/>
      <c r="I65" s="80"/>
      <c r="K65" s="80"/>
      <c r="L65" s="80"/>
      <c r="N65" s="80"/>
      <c r="O65" s="80"/>
      <c r="Q65" s="80"/>
      <c r="R65" s="80"/>
      <c r="T65" s="80"/>
      <c r="U65" s="80"/>
    </row>
    <row r="66" spans="2:21" ht="16.8" x14ac:dyDescent="0.35">
      <c r="B66" s="78" t="s">
        <v>384</v>
      </c>
      <c r="C66" s="79" t="s">
        <v>385</v>
      </c>
      <c r="E66" s="80"/>
      <c r="F66" s="80"/>
      <c r="H66" s="80"/>
      <c r="I66" s="80"/>
      <c r="K66" s="80"/>
      <c r="L66" s="80"/>
      <c r="N66" s="80"/>
      <c r="O66" s="80"/>
      <c r="Q66" s="80"/>
      <c r="R66" s="80"/>
      <c r="T66" s="80"/>
      <c r="U66" s="80"/>
    </row>
    <row r="67" spans="2:21" ht="16.8" x14ac:dyDescent="0.35">
      <c r="B67" s="78" t="s">
        <v>386</v>
      </c>
      <c r="C67" s="79" t="s">
        <v>387</v>
      </c>
      <c r="E67" s="80"/>
      <c r="F67" s="80"/>
      <c r="H67" s="80"/>
      <c r="I67" s="80"/>
      <c r="K67" s="80"/>
      <c r="L67" s="80"/>
      <c r="N67" s="80"/>
      <c r="O67" s="80"/>
      <c r="Q67" s="80"/>
      <c r="R67" s="80"/>
      <c r="T67" s="80"/>
      <c r="U67" s="80"/>
    </row>
    <row r="68" spans="2:21" ht="16.8" x14ac:dyDescent="0.35">
      <c r="B68" s="78" t="s">
        <v>388</v>
      </c>
      <c r="C68" s="79" t="s">
        <v>389</v>
      </c>
      <c r="E68" s="80"/>
      <c r="F68" s="80"/>
      <c r="H68" s="80"/>
      <c r="I68" s="80"/>
      <c r="K68" s="80"/>
      <c r="L68" s="80"/>
      <c r="N68" s="80"/>
      <c r="O68" s="80"/>
      <c r="Q68" s="80"/>
      <c r="R68" s="80"/>
      <c r="T68" s="80"/>
      <c r="U68" s="80"/>
    </row>
    <row r="69" spans="2:21" ht="16.8" x14ac:dyDescent="0.35">
      <c r="B69" s="78" t="s">
        <v>390</v>
      </c>
      <c r="C69" s="79" t="s">
        <v>391</v>
      </c>
      <c r="E69" s="80"/>
      <c r="F69" s="80"/>
      <c r="H69" s="80"/>
      <c r="I69" s="80"/>
      <c r="K69" s="80"/>
      <c r="L69" s="80"/>
      <c r="N69" s="80"/>
      <c r="O69" s="80"/>
      <c r="Q69" s="80"/>
      <c r="R69" s="80"/>
      <c r="T69" s="80"/>
      <c r="U69" s="80"/>
    </row>
    <row r="70" spans="2:21" ht="26.4" x14ac:dyDescent="0.35">
      <c r="B70" s="78" t="s">
        <v>392</v>
      </c>
      <c r="C70" s="79" t="s">
        <v>393</v>
      </c>
      <c r="E70" s="80"/>
      <c r="F70" s="80"/>
      <c r="H70" s="80"/>
      <c r="I70" s="80"/>
      <c r="K70" s="80"/>
      <c r="L70" s="80"/>
      <c r="N70" s="80"/>
      <c r="O70" s="80"/>
      <c r="Q70" s="80"/>
      <c r="R70" s="80"/>
      <c r="T70" s="80"/>
      <c r="U70" s="80"/>
    </row>
    <row r="71" spans="2:21" ht="16.8" x14ac:dyDescent="0.35">
      <c r="B71" s="78" t="s">
        <v>394</v>
      </c>
      <c r="C71" s="79" t="s">
        <v>395</v>
      </c>
      <c r="E71" s="80"/>
      <c r="F71" s="80"/>
      <c r="H71" s="80"/>
      <c r="I71" s="80"/>
      <c r="K71" s="80"/>
      <c r="L71" s="80"/>
      <c r="N71" s="80"/>
      <c r="O71" s="80"/>
      <c r="Q71" s="80"/>
      <c r="R71" s="80"/>
      <c r="T71" s="80"/>
      <c r="U71" s="80"/>
    </row>
    <row r="72" spans="2:21" ht="16.8" x14ac:dyDescent="0.35">
      <c r="B72" s="78" t="s">
        <v>396</v>
      </c>
      <c r="C72" s="79" t="s">
        <v>397</v>
      </c>
      <c r="E72" s="80"/>
      <c r="F72" s="80"/>
      <c r="H72" s="80"/>
      <c r="I72" s="80"/>
      <c r="K72" s="80"/>
      <c r="L72" s="80"/>
      <c r="N72" s="80"/>
      <c r="O72" s="80"/>
      <c r="Q72" s="80"/>
      <c r="R72" s="80"/>
      <c r="T72" s="80"/>
      <c r="U72" s="80"/>
    </row>
    <row r="73" spans="2:21" ht="16.8" x14ac:dyDescent="0.35">
      <c r="B73" s="78" t="s">
        <v>398</v>
      </c>
      <c r="C73" s="79" t="s">
        <v>399</v>
      </c>
      <c r="E73" s="80"/>
      <c r="F73" s="80"/>
      <c r="H73" s="80"/>
      <c r="I73" s="80"/>
      <c r="K73" s="80"/>
      <c r="L73" s="80"/>
      <c r="N73" s="80"/>
      <c r="O73" s="80"/>
      <c r="Q73" s="80"/>
      <c r="R73" s="80"/>
      <c r="T73" s="80"/>
      <c r="U73" s="80"/>
    </row>
    <row r="74" spans="2:21" ht="16.8" x14ac:dyDescent="0.35">
      <c r="B74" s="78" t="s">
        <v>400</v>
      </c>
      <c r="C74" s="79" t="s">
        <v>401</v>
      </c>
      <c r="E74" s="80"/>
      <c r="F74" s="80"/>
      <c r="H74" s="80"/>
      <c r="I74" s="80"/>
      <c r="K74" s="80"/>
      <c r="L74" s="80"/>
      <c r="N74" s="80"/>
      <c r="O74" s="80"/>
      <c r="Q74" s="80"/>
      <c r="R74" s="80"/>
      <c r="T74" s="80"/>
      <c r="U74" s="80"/>
    </row>
    <row r="75" spans="2:21" ht="16.8" x14ac:dyDescent="0.35">
      <c r="B75" s="78" t="s">
        <v>402</v>
      </c>
      <c r="C75" s="79"/>
      <c r="E75" s="80"/>
      <c r="F75" s="80"/>
      <c r="H75" s="80"/>
      <c r="I75" s="80"/>
      <c r="K75" s="80"/>
      <c r="L75" s="80"/>
      <c r="N75" s="80"/>
      <c r="O75" s="80"/>
      <c r="Q75" s="80"/>
      <c r="R75" s="80"/>
      <c r="T75" s="80"/>
      <c r="U75" s="80"/>
    </row>
    <row r="76" spans="2:21" ht="16.8" x14ac:dyDescent="0.35">
      <c r="B76" s="78" t="s">
        <v>403</v>
      </c>
      <c r="C76" s="79"/>
      <c r="E76" s="80"/>
      <c r="F76" s="80"/>
      <c r="H76" s="80"/>
      <c r="I76" s="80"/>
      <c r="K76" s="80"/>
      <c r="L76" s="80"/>
      <c r="N76" s="80"/>
      <c r="O76" s="80"/>
      <c r="Q76" s="80"/>
      <c r="R76" s="80"/>
      <c r="T76" s="80"/>
      <c r="U76" s="80"/>
    </row>
  </sheetData>
  <mergeCells count="8">
    <mergeCell ref="Q13:R13"/>
    <mergeCell ref="T13:U13"/>
    <mergeCell ref="N13:O13"/>
    <mergeCell ref="B6:O6"/>
    <mergeCell ref="E11:G11"/>
    <mergeCell ref="E13:F13"/>
    <mergeCell ref="H13:I13"/>
    <mergeCell ref="K13:L13"/>
  </mergeCells>
  <dataValidations count="1">
    <dataValidation type="list" allowBlank="1" showInputMessage="1" sqref="E11" xr:uid="{7CD26A90-879F-4E5F-B520-FFEBD385CF91}">
      <formula1>#REF!</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05029-5F3B-4A35-B64B-C115E0C6C9BE}">
  <sheetPr>
    <tabColor theme="9" tint="0.59999389629810485"/>
  </sheetPr>
  <dimension ref="B1:AC35"/>
  <sheetViews>
    <sheetView topLeftCell="A3" workbookViewId="0">
      <selection activeCell="B7" sqref="B7:F8"/>
    </sheetView>
  </sheetViews>
  <sheetFormatPr defaultColWidth="8.8984375" defaultRowHeight="15" x14ac:dyDescent="0.35"/>
  <cols>
    <col min="1" max="1" width="1.5" style="68" customWidth="1"/>
    <col min="2" max="2" width="12.59765625" style="68" customWidth="1"/>
    <col min="3" max="14" width="10.09765625" style="68" customWidth="1"/>
    <col min="15" max="15" width="17.8984375" style="68" customWidth="1"/>
    <col min="16" max="29" width="10.09765625" style="68" customWidth="1"/>
    <col min="30" max="16384" width="8.8984375" style="68"/>
  </cols>
  <sheetData>
    <row r="1" spans="2:29" s="17" customFormat="1" ht="16.8" x14ac:dyDescent="0.35">
      <c r="B1" s="15" t="str">
        <f>INPUT!$C$3</f>
        <v>Albemarle</v>
      </c>
    </row>
    <row r="2" spans="2:29" s="17" customFormat="1" ht="16.8" x14ac:dyDescent="0.35">
      <c r="B2" s="15" t="str">
        <f>INPUT!$D$11</f>
        <v>RFP#&lt;######&gt;</v>
      </c>
    </row>
    <row r="3" spans="2:29" s="17" customFormat="1" ht="16.8" x14ac:dyDescent="0.35">
      <c r="B3" s="15" t="str">
        <f>INPUT!$C$23</f>
        <v>Vision</v>
      </c>
    </row>
    <row r="4" spans="2:29" s="17" customFormat="1" ht="16.8" x14ac:dyDescent="0.35">
      <c r="B4" s="18" t="str">
        <f>INPUT!$F$58</f>
        <v>Financial Proposal Form 6.0 - Top CPT Pricing by Zip Codes (Covered)</v>
      </c>
    </row>
    <row r="5" spans="2:29" s="1" customFormat="1" ht="19.2" x14ac:dyDescent="0.35">
      <c r="B5" s="8"/>
    </row>
    <row r="6" spans="2:29" s="1" customFormat="1" ht="16.8" x14ac:dyDescent="0.35">
      <c r="B6" s="348" t="s">
        <v>404</v>
      </c>
      <c r="C6" s="348"/>
      <c r="D6" s="348"/>
      <c r="E6" s="348"/>
      <c r="F6" s="348"/>
      <c r="G6" s="348"/>
      <c r="H6" s="31"/>
      <c r="I6" s="31"/>
      <c r="J6" s="31"/>
      <c r="K6" s="31"/>
      <c r="L6" s="31"/>
      <c r="M6" s="31"/>
      <c r="N6" s="31"/>
      <c r="O6" s="31"/>
      <c r="P6" s="31"/>
      <c r="Q6" s="31"/>
      <c r="R6" s="31"/>
      <c r="S6" s="31"/>
      <c r="T6" s="31"/>
      <c r="U6" s="31"/>
      <c r="V6" s="31"/>
      <c r="W6" s="31"/>
      <c r="X6" s="31"/>
      <c r="Y6" s="31"/>
      <c r="Z6" s="31"/>
      <c r="AA6" s="31"/>
      <c r="AB6" s="31"/>
      <c r="AC6" s="31"/>
    </row>
    <row r="7" spans="2:29" s="1" customFormat="1" ht="16.2" thickBot="1" x14ac:dyDescent="0.4">
      <c r="B7" s="60"/>
      <c r="C7" s="60"/>
      <c r="D7" s="60"/>
      <c r="E7" s="60"/>
      <c r="F7" s="60"/>
      <c r="G7" s="60"/>
      <c r="H7" s="60"/>
      <c r="I7" s="60"/>
      <c r="J7" s="60"/>
      <c r="K7" s="60"/>
      <c r="L7" s="60"/>
      <c r="M7" s="60"/>
      <c r="N7" s="60"/>
      <c r="O7" s="60"/>
      <c r="P7" s="60"/>
      <c r="Q7" s="60"/>
      <c r="R7" s="60"/>
      <c r="S7" s="60"/>
      <c r="T7" s="60"/>
      <c r="U7" s="60"/>
      <c r="V7" s="60"/>
      <c r="W7" s="60"/>
      <c r="X7" s="60"/>
      <c r="Y7" s="60"/>
      <c r="Z7" s="60"/>
      <c r="AA7" s="60"/>
      <c r="AB7" s="60"/>
      <c r="AC7" s="60"/>
    </row>
    <row r="8" spans="2:29" s="1" customFormat="1" ht="16.2" thickBot="1" x14ac:dyDescent="0.4">
      <c r="C8" s="12" t="s">
        <v>190</v>
      </c>
      <c r="D8" s="24">
        <f>'Instructions &amp; Info'!$C$42</f>
        <v>0</v>
      </c>
      <c r="E8" s="60"/>
      <c r="F8" s="60"/>
      <c r="G8" s="60"/>
      <c r="H8" s="60"/>
      <c r="I8" s="60"/>
      <c r="J8" s="60"/>
      <c r="K8" s="60"/>
      <c r="L8" s="60"/>
      <c r="M8" s="60"/>
      <c r="N8" s="60"/>
      <c r="O8" s="60"/>
      <c r="P8" s="60"/>
      <c r="Q8" s="60"/>
      <c r="R8" s="60"/>
      <c r="S8" s="60"/>
      <c r="T8" s="60"/>
      <c r="U8" s="60"/>
      <c r="V8" s="60"/>
      <c r="W8" s="60"/>
      <c r="X8" s="60"/>
      <c r="Y8" s="60"/>
      <c r="Z8" s="60"/>
      <c r="AA8" s="60"/>
      <c r="AB8" s="60"/>
      <c r="AC8" s="60"/>
    </row>
    <row r="9" spans="2:29" x14ac:dyDescent="0.35">
      <c r="B9" s="230"/>
      <c r="C9" s="231" t="s">
        <v>204</v>
      </c>
      <c r="D9" s="231"/>
      <c r="E9" s="231"/>
      <c r="F9" s="231"/>
      <c r="G9" s="231" t="s">
        <v>205</v>
      </c>
      <c r="H9" s="231"/>
      <c r="I9" s="231"/>
      <c r="J9" s="231" t="s">
        <v>405</v>
      </c>
      <c r="K9" s="231"/>
      <c r="L9" s="231"/>
      <c r="M9" s="231"/>
      <c r="N9" s="231"/>
      <c r="O9" s="232" t="s">
        <v>406</v>
      </c>
      <c r="P9" s="231" t="s">
        <v>407</v>
      </c>
      <c r="Q9" s="231"/>
      <c r="R9" s="231" t="s">
        <v>408</v>
      </c>
      <c r="S9" s="231"/>
      <c r="T9" s="231" t="s">
        <v>409</v>
      </c>
      <c r="U9" s="231"/>
      <c r="V9" s="231"/>
      <c r="W9" s="231"/>
      <c r="X9" s="231"/>
      <c r="Y9" s="231"/>
      <c r="Z9" s="231"/>
      <c r="AA9" s="231"/>
      <c r="AB9" s="231"/>
      <c r="AC9" s="233" t="s">
        <v>410</v>
      </c>
    </row>
    <row r="10" spans="2:29" x14ac:dyDescent="0.35">
      <c r="B10" s="230"/>
      <c r="C10" s="234">
        <v>92002</v>
      </c>
      <c r="D10" s="234">
        <v>92004</v>
      </c>
      <c r="E10" s="234">
        <v>92012</v>
      </c>
      <c r="F10" s="234">
        <v>92014</v>
      </c>
      <c r="G10" s="234" t="s">
        <v>315</v>
      </c>
      <c r="H10" s="234" t="s">
        <v>317</v>
      </c>
      <c r="I10" s="234" t="s">
        <v>307</v>
      </c>
      <c r="J10" s="234" t="s">
        <v>318</v>
      </c>
      <c r="K10" s="234" t="s">
        <v>340</v>
      </c>
      <c r="L10" s="234" t="s">
        <v>360</v>
      </c>
      <c r="M10" s="234" t="s">
        <v>364</v>
      </c>
      <c r="N10" s="234" t="s">
        <v>365</v>
      </c>
      <c r="O10" s="234" t="s">
        <v>390</v>
      </c>
      <c r="P10" s="234">
        <v>92072</v>
      </c>
      <c r="Q10" s="234">
        <v>92310</v>
      </c>
      <c r="R10" s="234" t="s">
        <v>305</v>
      </c>
      <c r="S10" s="234" t="s">
        <v>376</v>
      </c>
      <c r="T10" s="234" t="s">
        <v>378</v>
      </c>
      <c r="U10" s="234" t="s">
        <v>380</v>
      </c>
      <c r="V10" s="234" t="s">
        <v>382</v>
      </c>
      <c r="W10" s="234" t="s">
        <v>384</v>
      </c>
      <c r="X10" s="234" t="s">
        <v>388</v>
      </c>
      <c r="Y10" s="234" t="s">
        <v>398</v>
      </c>
      <c r="Z10" s="234" t="s">
        <v>400</v>
      </c>
      <c r="AA10" s="234" t="s">
        <v>402</v>
      </c>
      <c r="AB10" s="234" t="s">
        <v>403</v>
      </c>
      <c r="AC10" s="234">
        <v>92250</v>
      </c>
    </row>
    <row r="11" spans="2:29" ht="15.6" thickBot="1" x14ac:dyDescent="0.4">
      <c r="B11" s="230" t="s">
        <v>411</v>
      </c>
      <c r="C11" s="235"/>
      <c r="D11" s="235"/>
      <c r="E11" s="235"/>
      <c r="F11" s="235"/>
      <c r="G11" s="235"/>
      <c r="H11" s="235"/>
      <c r="I11" s="235"/>
      <c r="J11" s="235"/>
      <c r="K11" s="235"/>
      <c r="L11" s="235"/>
      <c r="M11" s="235"/>
      <c r="N11" s="235"/>
      <c r="O11" s="235"/>
      <c r="P11" s="235"/>
      <c r="Q11" s="235"/>
      <c r="R11" s="235"/>
      <c r="S11" s="235"/>
      <c r="T11" s="235"/>
      <c r="U11" s="235"/>
      <c r="V11" s="235"/>
      <c r="W11" s="235"/>
      <c r="X11" s="235"/>
      <c r="Y11" s="235"/>
      <c r="Z11" s="235"/>
      <c r="AA11" s="235"/>
      <c r="AB11" s="235"/>
      <c r="AC11" s="235"/>
    </row>
    <row r="12" spans="2:29" ht="15.6" thickTop="1" x14ac:dyDescent="0.35">
      <c r="B12" s="236" t="str">
        <f>INPUT!E140</f>
        <v>xx</v>
      </c>
      <c r="C12" s="237"/>
      <c r="D12" s="237"/>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row>
    <row r="13" spans="2:29" x14ac:dyDescent="0.35">
      <c r="B13" s="236" t="str">
        <f>INPUT!E141</f>
        <v>xx</v>
      </c>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238"/>
    </row>
    <row r="14" spans="2:29" x14ac:dyDescent="0.35">
      <c r="B14" s="236" t="str">
        <f>INPUT!E142</f>
        <v>xx</v>
      </c>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238"/>
    </row>
    <row r="15" spans="2:29" x14ac:dyDescent="0.35">
      <c r="B15" s="236" t="str">
        <f>INPUT!E143</f>
        <v>xx</v>
      </c>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238"/>
    </row>
    <row r="16" spans="2:29" x14ac:dyDescent="0.35">
      <c r="B16" s="236" t="str">
        <f>INPUT!E144</f>
        <v>xx</v>
      </c>
      <c r="C16" s="238"/>
      <c r="D16" s="238"/>
      <c r="E16" s="238"/>
      <c r="F16" s="238"/>
      <c r="G16" s="238"/>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2:29" x14ac:dyDescent="0.35">
      <c r="B17" s="236" t="str">
        <f>INPUT!E145</f>
        <v>xx</v>
      </c>
      <c r="C17" s="238"/>
      <c r="D17" s="238"/>
      <c r="E17" s="238"/>
      <c r="F17" s="238"/>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2:29" x14ac:dyDescent="0.35">
      <c r="B18" s="236">
        <f>INPUT!E146</f>
        <v>0</v>
      </c>
      <c r="C18" s="238"/>
      <c r="D18" s="238"/>
      <c r="E18" s="238"/>
      <c r="F18" s="238"/>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row>
    <row r="19" spans="2:29" x14ac:dyDescent="0.35">
      <c r="B19" s="236">
        <f>INPUT!E147</f>
        <v>0</v>
      </c>
      <c r="C19" s="238"/>
      <c r="D19" s="238"/>
      <c r="E19" s="238"/>
      <c r="F19" s="238"/>
      <c r="G19" s="238"/>
      <c r="H19" s="238"/>
      <c r="I19" s="238"/>
      <c r="J19" s="238"/>
      <c r="K19" s="238"/>
      <c r="L19" s="238"/>
      <c r="M19" s="238"/>
      <c r="N19" s="238"/>
      <c r="O19" s="238"/>
      <c r="P19" s="238"/>
      <c r="Q19" s="238"/>
      <c r="R19" s="238"/>
      <c r="S19" s="238"/>
      <c r="T19" s="238"/>
      <c r="U19" s="238"/>
      <c r="V19" s="238"/>
      <c r="W19" s="238"/>
      <c r="X19" s="238"/>
      <c r="Y19" s="238"/>
      <c r="Z19" s="238"/>
      <c r="AA19" s="238"/>
      <c r="AB19" s="238"/>
      <c r="AC19" s="238"/>
    </row>
    <row r="20" spans="2:29" x14ac:dyDescent="0.35">
      <c r="B20" s="236">
        <f>INPUT!E148</f>
        <v>0</v>
      </c>
      <c r="C20" s="238"/>
      <c r="D20" s="238"/>
      <c r="E20" s="238"/>
      <c r="F20" s="238"/>
      <c r="G20" s="238"/>
      <c r="H20" s="238"/>
      <c r="I20" s="238"/>
      <c r="J20" s="238"/>
      <c r="K20" s="238"/>
      <c r="L20" s="238"/>
      <c r="M20" s="238"/>
      <c r="N20" s="238"/>
      <c r="O20" s="238"/>
      <c r="P20" s="238"/>
      <c r="Q20" s="238"/>
      <c r="R20" s="238"/>
      <c r="S20" s="238"/>
      <c r="T20" s="238"/>
      <c r="U20" s="238"/>
      <c r="V20" s="238"/>
      <c r="W20" s="238"/>
      <c r="X20" s="238"/>
      <c r="Y20" s="238"/>
      <c r="Z20" s="238"/>
      <c r="AA20" s="238"/>
      <c r="AB20" s="238"/>
      <c r="AC20" s="238"/>
    </row>
    <row r="21" spans="2:29" x14ac:dyDescent="0.35">
      <c r="B21" s="236">
        <f>INPUT!E149</f>
        <v>0</v>
      </c>
      <c r="C21" s="238"/>
      <c r="D21" s="238"/>
      <c r="E21" s="238"/>
      <c r="F21" s="238"/>
      <c r="G21" s="238"/>
      <c r="H21" s="238"/>
      <c r="I21" s="238"/>
      <c r="J21" s="238"/>
      <c r="K21" s="238"/>
      <c r="L21" s="238"/>
      <c r="M21" s="238"/>
      <c r="N21" s="238"/>
      <c r="O21" s="238"/>
      <c r="P21" s="238"/>
      <c r="Q21" s="238"/>
      <c r="R21" s="238"/>
      <c r="S21" s="238"/>
      <c r="T21" s="238"/>
      <c r="U21" s="238"/>
      <c r="V21" s="238"/>
      <c r="W21" s="238"/>
      <c r="X21" s="238"/>
      <c r="Y21" s="238"/>
      <c r="Z21" s="238"/>
      <c r="AA21" s="238"/>
      <c r="AB21" s="238"/>
      <c r="AC21" s="238"/>
    </row>
    <row r="22" spans="2:29" x14ac:dyDescent="0.35">
      <c r="B22" s="236">
        <f>INPUT!E150</f>
        <v>0</v>
      </c>
      <c r="C22" s="238"/>
      <c r="D22" s="238"/>
      <c r="E22" s="238"/>
      <c r="F22" s="238"/>
      <c r="G22" s="238"/>
      <c r="H22" s="238"/>
      <c r="I22" s="238"/>
      <c r="J22" s="238"/>
      <c r="K22" s="238"/>
      <c r="L22" s="238"/>
      <c r="M22" s="238"/>
      <c r="N22" s="238"/>
      <c r="O22" s="238"/>
      <c r="P22" s="238"/>
      <c r="Q22" s="238"/>
      <c r="R22" s="238"/>
      <c r="S22" s="238"/>
      <c r="T22" s="238"/>
      <c r="U22" s="238"/>
      <c r="V22" s="238"/>
      <c r="W22" s="238"/>
      <c r="X22" s="238"/>
      <c r="Y22" s="238"/>
      <c r="Z22" s="238"/>
      <c r="AA22" s="238"/>
      <c r="AB22" s="238"/>
      <c r="AC22" s="238"/>
    </row>
    <row r="23" spans="2:29" x14ac:dyDescent="0.35">
      <c r="B23" s="236">
        <f>INPUT!E151</f>
        <v>0</v>
      </c>
      <c r="C23" s="238"/>
      <c r="D23" s="238"/>
      <c r="E23" s="238"/>
      <c r="F23" s="238"/>
      <c r="G23" s="238"/>
      <c r="H23" s="238"/>
      <c r="I23" s="238"/>
      <c r="J23" s="238"/>
      <c r="K23" s="238"/>
      <c r="L23" s="238"/>
      <c r="M23" s="238"/>
      <c r="N23" s="238"/>
      <c r="O23" s="238"/>
      <c r="P23" s="238"/>
      <c r="Q23" s="238"/>
      <c r="R23" s="238"/>
      <c r="S23" s="238"/>
      <c r="T23" s="238"/>
      <c r="U23" s="238"/>
      <c r="V23" s="238"/>
      <c r="W23" s="238"/>
      <c r="X23" s="238"/>
      <c r="Y23" s="238"/>
      <c r="Z23" s="238"/>
      <c r="AA23" s="238"/>
      <c r="AB23" s="238"/>
      <c r="AC23" s="238"/>
    </row>
    <row r="24" spans="2:29" x14ac:dyDescent="0.35">
      <c r="B24" s="236">
        <f>INPUT!E152</f>
        <v>0</v>
      </c>
      <c r="C24" s="238"/>
      <c r="D24" s="238"/>
      <c r="E24" s="238"/>
      <c r="F24" s="238"/>
      <c r="G24" s="238"/>
      <c r="H24" s="238"/>
      <c r="I24" s="238"/>
      <c r="J24" s="238"/>
      <c r="K24" s="238"/>
      <c r="L24" s="238"/>
      <c r="M24" s="238"/>
      <c r="N24" s="238"/>
      <c r="O24" s="238"/>
      <c r="P24" s="238"/>
      <c r="Q24" s="238"/>
      <c r="R24" s="238"/>
      <c r="S24" s="238"/>
      <c r="T24" s="238"/>
      <c r="U24" s="238"/>
      <c r="V24" s="238"/>
      <c r="W24" s="238"/>
      <c r="X24" s="238"/>
      <c r="Y24" s="238"/>
      <c r="Z24" s="238"/>
      <c r="AA24" s="238"/>
      <c r="AB24" s="238"/>
      <c r="AC24" s="238"/>
    </row>
    <row r="25" spans="2:29" x14ac:dyDescent="0.35">
      <c r="B25" s="236">
        <f>INPUT!E153</f>
        <v>0</v>
      </c>
      <c r="C25" s="238"/>
      <c r="D25" s="238"/>
      <c r="E25" s="238"/>
      <c r="F25" s="238"/>
      <c r="G25" s="238"/>
      <c r="H25" s="238"/>
      <c r="I25" s="238"/>
      <c r="J25" s="238"/>
      <c r="K25" s="238"/>
      <c r="L25" s="238"/>
      <c r="M25" s="238"/>
      <c r="N25" s="238"/>
      <c r="O25" s="238"/>
      <c r="P25" s="238"/>
      <c r="Q25" s="238"/>
      <c r="R25" s="238"/>
      <c r="S25" s="238"/>
      <c r="T25" s="238"/>
      <c r="U25" s="238"/>
      <c r="V25" s="238"/>
      <c r="W25" s="238"/>
      <c r="X25" s="238"/>
      <c r="Y25" s="238"/>
      <c r="Z25" s="238"/>
      <c r="AA25" s="238"/>
      <c r="AB25" s="238"/>
      <c r="AC25" s="238"/>
    </row>
    <row r="26" spans="2:29" x14ac:dyDescent="0.35">
      <c r="B26" s="236">
        <f>INPUT!E154</f>
        <v>0</v>
      </c>
      <c r="C26" s="238"/>
      <c r="D26" s="238"/>
      <c r="E26" s="238"/>
      <c r="F26" s="238"/>
      <c r="G26" s="238"/>
      <c r="H26" s="238"/>
      <c r="I26" s="238"/>
      <c r="J26" s="238"/>
      <c r="K26" s="238"/>
      <c r="L26" s="238"/>
      <c r="M26" s="238"/>
      <c r="N26" s="238"/>
      <c r="O26" s="238"/>
      <c r="P26" s="238"/>
      <c r="Q26" s="238"/>
      <c r="R26" s="238"/>
      <c r="S26" s="238"/>
      <c r="T26" s="238"/>
      <c r="U26" s="238"/>
      <c r="V26" s="238"/>
      <c r="W26" s="238"/>
      <c r="X26" s="238"/>
      <c r="Y26" s="238"/>
      <c r="Z26" s="238"/>
      <c r="AA26" s="238"/>
      <c r="AB26" s="238"/>
      <c r="AC26" s="238"/>
    </row>
    <row r="27" spans="2:29" x14ac:dyDescent="0.35">
      <c r="B27" s="236">
        <f>INPUT!E155</f>
        <v>0</v>
      </c>
      <c r="C27" s="238"/>
      <c r="D27" s="238"/>
      <c r="E27" s="238"/>
      <c r="F27" s="238"/>
      <c r="G27" s="238"/>
      <c r="H27" s="238"/>
      <c r="I27" s="238"/>
      <c r="J27" s="238"/>
      <c r="K27" s="238"/>
      <c r="L27" s="238"/>
      <c r="M27" s="238"/>
      <c r="N27" s="238"/>
      <c r="O27" s="238"/>
      <c r="P27" s="238"/>
      <c r="Q27" s="238"/>
      <c r="R27" s="238"/>
      <c r="S27" s="238"/>
      <c r="T27" s="238"/>
      <c r="U27" s="238"/>
      <c r="V27" s="238"/>
      <c r="W27" s="238"/>
      <c r="X27" s="238"/>
      <c r="Y27" s="238"/>
      <c r="Z27" s="238"/>
      <c r="AA27" s="238"/>
      <c r="AB27" s="238"/>
      <c r="AC27" s="238"/>
    </row>
    <row r="28" spans="2:29" x14ac:dyDescent="0.35">
      <c r="B28" s="236">
        <f>INPUT!E156</f>
        <v>0</v>
      </c>
      <c r="C28" s="238"/>
      <c r="D28" s="238"/>
      <c r="E28" s="238"/>
      <c r="F28" s="238"/>
      <c r="G28" s="238"/>
      <c r="H28" s="238"/>
      <c r="I28" s="238"/>
      <c r="J28" s="238"/>
      <c r="K28" s="238"/>
      <c r="L28" s="238"/>
      <c r="M28" s="238"/>
      <c r="N28" s="238"/>
      <c r="O28" s="238"/>
      <c r="P28" s="238"/>
      <c r="Q28" s="238"/>
      <c r="R28" s="238"/>
      <c r="S28" s="238"/>
      <c r="T28" s="238"/>
      <c r="U28" s="238"/>
      <c r="V28" s="238"/>
      <c r="W28" s="238"/>
      <c r="X28" s="238"/>
      <c r="Y28" s="238"/>
      <c r="Z28" s="238"/>
      <c r="AA28" s="238"/>
      <c r="AB28" s="238"/>
      <c r="AC28" s="238"/>
    </row>
    <row r="29" spans="2:29" x14ac:dyDescent="0.35">
      <c r="B29" s="236">
        <f>INPUT!E157</f>
        <v>0</v>
      </c>
      <c r="C29" s="238"/>
      <c r="D29" s="238"/>
      <c r="E29" s="238"/>
      <c r="F29" s="238"/>
      <c r="G29" s="238"/>
      <c r="H29" s="238"/>
      <c r="I29" s="238"/>
      <c r="J29" s="238"/>
      <c r="K29" s="238"/>
      <c r="L29" s="238"/>
      <c r="M29" s="238"/>
      <c r="N29" s="238"/>
      <c r="O29" s="238"/>
      <c r="P29" s="238"/>
      <c r="Q29" s="238"/>
      <c r="R29" s="238"/>
      <c r="S29" s="238"/>
      <c r="T29" s="238"/>
      <c r="U29" s="238"/>
      <c r="V29" s="238"/>
      <c r="W29" s="238"/>
      <c r="X29" s="238"/>
      <c r="Y29" s="238"/>
      <c r="Z29" s="238"/>
      <c r="AA29" s="238"/>
      <c r="AB29" s="238"/>
      <c r="AC29" s="238"/>
    </row>
    <row r="30" spans="2:29" x14ac:dyDescent="0.35">
      <c r="B30" s="236">
        <f>INPUT!E158</f>
        <v>0</v>
      </c>
      <c r="C30" s="238"/>
      <c r="D30" s="238"/>
      <c r="E30" s="238"/>
      <c r="F30" s="238"/>
      <c r="G30" s="238"/>
      <c r="H30" s="238"/>
      <c r="I30" s="238"/>
      <c r="J30" s="238"/>
      <c r="K30" s="238"/>
      <c r="L30" s="238"/>
      <c r="M30" s="238"/>
      <c r="N30" s="238"/>
      <c r="O30" s="238"/>
      <c r="P30" s="238"/>
      <c r="Q30" s="238"/>
      <c r="R30" s="238"/>
      <c r="S30" s="238"/>
      <c r="T30" s="238"/>
      <c r="U30" s="238"/>
      <c r="V30" s="238"/>
      <c r="W30" s="238"/>
      <c r="X30" s="238"/>
      <c r="Y30" s="238"/>
      <c r="Z30" s="238"/>
      <c r="AA30" s="238"/>
      <c r="AB30" s="238"/>
      <c r="AC30" s="238"/>
    </row>
    <row r="31" spans="2:29" x14ac:dyDescent="0.35">
      <c r="B31" s="236">
        <f>INPUT!E159</f>
        <v>0</v>
      </c>
      <c r="C31" s="238"/>
      <c r="D31" s="238"/>
      <c r="E31" s="238"/>
      <c r="F31" s="238"/>
      <c r="G31" s="238"/>
      <c r="H31" s="238"/>
      <c r="I31" s="238"/>
      <c r="J31" s="238"/>
      <c r="K31" s="238"/>
      <c r="L31" s="238"/>
      <c r="M31" s="238"/>
      <c r="N31" s="238"/>
      <c r="O31" s="238"/>
      <c r="P31" s="238"/>
      <c r="Q31" s="238"/>
      <c r="R31" s="238"/>
      <c r="S31" s="238"/>
      <c r="T31" s="238"/>
      <c r="U31" s="238"/>
      <c r="V31" s="238"/>
      <c r="W31" s="238"/>
      <c r="X31" s="238"/>
      <c r="Y31" s="238"/>
      <c r="Z31" s="238"/>
      <c r="AA31" s="238"/>
      <c r="AB31" s="238"/>
      <c r="AC31" s="238"/>
    </row>
    <row r="32" spans="2:29" x14ac:dyDescent="0.35">
      <c r="B32" s="236">
        <f>INPUT!E160</f>
        <v>0</v>
      </c>
      <c r="C32" s="238"/>
      <c r="D32" s="238"/>
      <c r="E32" s="238"/>
      <c r="F32" s="238"/>
      <c r="G32" s="238"/>
      <c r="H32" s="238"/>
      <c r="I32" s="238"/>
      <c r="J32" s="238"/>
      <c r="K32" s="238"/>
      <c r="L32" s="238"/>
      <c r="M32" s="238"/>
      <c r="N32" s="238"/>
      <c r="O32" s="238"/>
      <c r="P32" s="238"/>
      <c r="Q32" s="238"/>
      <c r="R32" s="238"/>
      <c r="S32" s="238"/>
      <c r="T32" s="238"/>
      <c r="U32" s="238"/>
      <c r="V32" s="238"/>
      <c r="W32" s="238"/>
      <c r="X32" s="238"/>
      <c r="Y32" s="238"/>
      <c r="Z32" s="238"/>
      <c r="AA32" s="238"/>
      <c r="AB32" s="238"/>
      <c r="AC32" s="238"/>
    </row>
    <row r="33" spans="2:29" x14ac:dyDescent="0.35">
      <c r="B33" s="236">
        <f>INPUT!E161</f>
        <v>0</v>
      </c>
      <c r="C33" s="238"/>
      <c r="D33" s="238"/>
      <c r="E33" s="238"/>
      <c r="F33" s="238"/>
      <c r="G33" s="238"/>
      <c r="H33" s="238"/>
      <c r="I33" s="238"/>
      <c r="J33" s="238"/>
      <c r="K33" s="238"/>
      <c r="L33" s="238"/>
      <c r="M33" s="238"/>
      <c r="N33" s="238"/>
      <c r="O33" s="238"/>
      <c r="P33" s="238"/>
      <c r="Q33" s="238"/>
      <c r="R33" s="238"/>
      <c r="S33" s="238"/>
      <c r="T33" s="238"/>
      <c r="U33" s="238"/>
      <c r="V33" s="238"/>
      <c r="W33" s="238"/>
      <c r="X33" s="238"/>
      <c r="Y33" s="238"/>
      <c r="Z33" s="238"/>
      <c r="AA33" s="238"/>
      <c r="AB33" s="238"/>
      <c r="AC33" s="238"/>
    </row>
    <row r="34" spans="2:29" x14ac:dyDescent="0.35">
      <c r="B34" s="236">
        <f>INPUT!E162</f>
        <v>0</v>
      </c>
      <c r="C34" s="238"/>
      <c r="D34" s="238"/>
      <c r="E34" s="238"/>
      <c r="F34" s="238"/>
      <c r="G34" s="238"/>
      <c r="H34" s="238"/>
      <c r="I34" s="238"/>
      <c r="J34" s="238"/>
      <c r="K34" s="238"/>
      <c r="L34" s="238"/>
      <c r="M34" s="238"/>
      <c r="N34" s="238"/>
      <c r="O34" s="238"/>
      <c r="P34" s="238"/>
      <c r="Q34" s="238"/>
      <c r="R34" s="238"/>
      <c r="S34" s="238"/>
      <c r="T34" s="238"/>
      <c r="U34" s="238"/>
      <c r="V34" s="238"/>
      <c r="W34" s="238"/>
      <c r="X34" s="238"/>
      <c r="Y34" s="238"/>
      <c r="Z34" s="238"/>
      <c r="AA34" s="238"/>
      <c r="AB34" s="238"/>
      <c r="AC34" s="238"/>
    </row>
    <row r="35" spans="2:29" x14ac:dyDescent="0.35">
      <c r="B35" s="236">
        <f>INPUT!E163</f>
        <v>0</v>
      </c>
      <c r="C35" s="238"/>
      <c r="D35" s="238"/>
      <c r="E35" s="238"/>
      <c r="F35" s="238"/>
      <c r="G35" s="238"/>
      <c r="H35" s="238"/>
      <c r="I35" s="238"/>
      <c r="J35" s="238"/>
      <c r="K35" s="238"/>
      <c r="L35" s="238"/>
      <c r="M35" s="238"/>
      <c r="N35" s="238"/>
      <c r="O35" s="238"/>
      <c r="P35" s="238"/>
      <c r="Q35" s="238"/>
      <c r="R35" s="238"/>
      <c r="S35" s="238"/>
      <c r="T35" s="238"/>
      <c r="U35" s="238"/>
      <c r="V35" s="238"/>
      <c r="W35" s="238"/>
      <c r="X35" s="238"/>
      <c r="Y35" s="238"/>
      <c r="Z35" s="238"/>
      <c r="AA35" s="238"/>
      <c r="AB35" s="238"/>
      <c r="AC35" s="238"/>
    </row>
  </sheetData>
  <mergeCells count="1">
    <mergeCell ref="B6:G6"/>
  </mergeCells>
  <pageMargins left="0.2" right="0.2" top="0.25" bottom="0.5" header="0.3" footer="0.3"/>
  <pageSetup scale="79" orientation="portrait" r:id="rId1"/>
  <headerFooter>
    <oddFooter>&amp;L&amp;A&amp;CPage &amp;P of &amp;N</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99885-CA60-492A-8F02-79520A5F10F3}">
  <sheetPr codeName="Sheet6">
    <tabColor theme="9" tint="0.59999389629810485"/>
  </sheetPr>
  <dimension ref="B1:AC35"/>
  <sheetViews>
    <sheetView workbookViewId="0">
      <selection activeCell="B7" sqref="B7:F8"/>
    </sheetView>
  </sheetViews>
  <sheetFormatPr defaultColWidth="8.8984375" defaultRowHeight="15" x14ac:dyDescent="0.35"/>
  <cols>
    <col min="1" max="1" width="1.5" style="68" customWidth="1"/>
    <col min="2" max="2" width="12.59765625" style="68" customWidth="1"/>
    <col min="3" max="14" width="10.09765625" style="68" customWidth="1"/>
    <col min="15" max="15" width="17.8984375" style="68" customWidth="1"/>
    <col min="16" max="29" width="10.09765625" style="68" customWidth="1"/>
    <col min="30" max="16384" width="8.8984375" style="68"/>
  </cols>
  <sheetData>
    <row r="1" spans="2:29" s="17" customFormat="1" ht="16.8" x14ac:dyDescent="0.35">
      <c r="B1" s="15" t="str">
        <f>INPUT!$C$3</f>
        <v>Albemarle</v>
      </c>
    </row>
    <row r="2" spans="2:29" s="17" customFormat="1" ht="16.8" x14ac:dyDescent="0.35">
      <c r="B2" s="15" t="str">
        <f>INPUT!$D$11</f>
        <v>RFP#&lt;######&gt;</v>
      </c>
    </row>
    <row r="3" spans="2:29" s="17" customFormat="1" ht="16.8" x14ac:dyDescent="0.35">
      <c r="B3" s="15" t="str">
        <f>INPUT!$C$23</f>
        <v>Vision</v>
      </c>
    </row>
    <row r="4" spans="2:29" s="17" customFormat="1" ht="16.8" x14ac:dyDescent="0.35">
      <c r="B4" s="18" t="str">
        <f>INPUT!$F$57</f>
        <v>Financial Proposal Form 6.0 - Top CPT Pricing by Zip Codes (Retail)</v>
      </c>
    </row>
    <row r="5" spans="2:29" s="1" customFormat="1" ht="19.2" x14ac:dyDescent="0.35">
      <c r="B5" s="8"/>
    </row>
    <row r="6" spans="2:29" s="1" customFormat="1" ht="16.8" x14ac:dyDescent="0.35">
      <c r="B6" s="349" t="s">
        <v>412</v>
      </c>
      <c r="C6" s="349"/>
      <c r="D6" s="349"/>
      <c r="E6" s="349"/>
      <c r="F6" s="349"/>
      <c r="G6" s="349"/>
      <c r="H6" s="31"/>
      <c r="I6" s="31"/>
      <c r="J6" s="31"/>
      <c r="K6" s="31"/>
      <c r="L6" s="31"/>
      <c r="M6" s="31"/>
      <c r="N6" s="31"/>
      <c r="O6" s="31"/>
      <c r="P6" s="31"/>
      <c r="Q6" s="31"/>
      <c r="R6" s="31"/>
      <c r="S6" s="31"/>
      <c r="T6" s="31"/>
      <c r="U6" s="31"/>
      <c r="V6" s="31"/>
      <c r="W6" s="31"/>
      <c r="X6" s="31"/>
      <c r="Y6" s="31"/>
      <c r="Z6" s="31"/>
      <c r="AA6" s="31"/>
      <c r="AB6" s="31"/>
      <c r="AC6" s="31"/>
    </row>
    <row r="7" spans="2:29" s="1" customFormat="1" ht="16.2" thickBot="1" x14ac:dyDescent="0.4">
      <c r="B7" s="60"/>
      <c r="C7" s="60"/>
      <c r="D7" s="60"/>
      <c r="E7" s="60"/>
      <c r="F7" s="60"/>
      <c r="G7" s="60"/>
      <c r="H7" s="60"/>
      <c r="I7" s="60"/>
      <c r="J7" s="60"/>
      <c r="K7" s="60"/>
      <c r="L7" s="60"/>
      <c r="M7" s="60"/>
      <c r="N7" s="60"/>
      <c r="O7" s="60"/>
      <c r="P7" s="60"/>
      <c r="Q7" s="60"/>
      <c r="R7" s="60"/>
      <c r="S7" s="60"/>
      <c r="T7" s="60"/>
      <c r="U7" s="60"/>
      <c r="V7" s="60"/>
      <c r="W7" s="60"/>
      <c r="X7" s="60"/>
      <c r="Y7" s="60"/>
      <c r="Z7" s="60"/>
      <c r="AA7" s="60"/>
      <c r="AB7" s="60"/>
      <c r="AC7" s="60"/>
    </row>
    <row r="8" spans="2:29" s="1" customFormat="1" ht="16.2" thickBot="1" x14ac:dyDescent="0.4">
      <c r="C8" s="12" t="s">
        <v>190</v>
      </c>
      <c r="D8" s="24">
        <f>'Instructions &amp; Info'!$C$42</f>
        <v>0</v>
      </c>
      <c r="E8" s="60"/>
      <c r="F8" s="60"/>
      <c r="G8" s="60"/>
      <c r="H8" s="60"/>
      <c r="I8" s="60"/>
      <c r="J8" s="60"/>
      <c r="K8" s="60"/>
      <c r="L8" s="60"/>
      <c r="M8" s="60"/>
      <c r="N8" s="60"/>
      <c r="O8" s="60"/>
      <c r="P8" s="60"/>
      <c r="Q8" s="60"/>
      <c r="R8" s="60"/>
      <c r="S8" s="60"/>
      <c r="T8" s="60"/>
      <c r="U8" s="60"/>
      <c r="V8" s="60"/>
      <c r="W8" s="60"/>
      <c r="X8" s="60"/>
      <c r="Y8" s="60"/>
      <c r="Z8" s="60"/>
      <c r="AA8" s="60"/>
      <c r="AB8" s="60"/>
      <c r="AC8" s="60"/>
    </row>
    <row r="9" spans="2:29" x14ac:dyDescent="0.35">
      <c r="B9" s="230"/>
      <c r="C9" s="231" t="s">
        <v>204</v>
      </c>
      <c r="D9" s="231"/>
      <c r="E9" s="231"/>
      <c r="F9" s="231"/>
      <c r="G9" s="231" t="s">
        <v>205</v>
      </c>
      <c r="H9" s="231"/>
      <c r="I9" s="231"/>
      <c r="J9" s="231" t="s">
        <v>405</v>
      </c>
      <c r="K9" s="231"/>
      <c r="L9" s="231"/>
      <c r="M9" s="231"/>
      <c r="N9" s="231"/>
      <c r="O9" s="232" t="s">
        <v>406</v>
      </c>
      <c r="P9" s="231" t="s">
        <v>407</v>
      </c>
      <c r="Q9" s="231"/>
      <c r="R9" s="231" t="s">
        <v>408</v>
      </c>
      <c r="S9" s="231"/>
      <c r="T9" s="231" t="s">
        <v>409</v>
      </c>
      <c r="U9" s="231"/>
      <c r="V9" s="231"/>
      <c r="W9" s="231"/>
      <c r="X9" s="231"/>
      <c r="Y9" s="231"/>
      <c r="Z9" s="231"/>
      <c r="AA9" s="231"/>
      <c r="AB9" s="231"/>
      <c r="AC9" s="233" t="s">
        <v>410</v>
      </c>
    </row>
    <row r="10" spans="2:29" x14ac:dyDescent="0.35">
      <c r="B10" s="230"/>
      <c r="C10" s="234">
        <v>92002</v>
      </c>
      <c r="D10" s="234">
        <v>92004</v>
      </c>
      <c r="E10" s="234">
        <v>92012</v>
      </c>
      <c r="F10" s="234">
        <v>92014</v>
      </c>
      <c r="G10" s="234" t="s">
        <v>315</v>
      </c>
      <c r="H10" s="234" t="s">
        <v>317</v>
      </c>
      <c r="I10" s="234" t="s">
        <v>307</v>
      </c>
      <c r="J10" s="234" t="s">
        <v>318</v>
      </c>
      <c r="K10" s="234" t="s">
        <v>340</v>
      </c>
      <c r="L10" s="234" t="s">
        <v>360</v>
      </c>
      <c r="M10" s="234" t="s">
        <v>364</v>
      </c>
      <c r="N10" s="234" t="s">
        <v>365</v>
      </c>
      <c r="O10" s="234" t="s">
        <v>390</v>
      </c>
      <c r="P10" s="234">
        <v>92072</v>
      </c>
      <c r="Q10" s="234">
        <v>92310</v>
      </c>
      <c r="R10" s="234" t="s">
        <v>305</v>
      </c>
      <c r="S10" s="234" t="s">
        <v>376</v>
      </c>
      <c r="T10" s="234" t="s">
        <v>378</v>
      </c>
      <c r="U10" s="234" t="s">
        <v>380</v>
      </c>
      <c r="V10" s="234" t="s">
        <v>382</v>
      </c>
      <c r="W10" s="234" t="s">
        <v>384</v>
      </c>
      <c r="X10" s="234" t="s">
        <v>388</v>
      </c>
      <c r="Y10" s="234" t="s">
        <v>398</v>
      </c>
      <c r="Z10" s="234" t="s">
        <v>400</v>
      </c>
      <c r="AA10" s="234" t="s">
        <v>402</v>
      </c>
      <c r="AB10" s="234" t="s">
        <v>403</v>
      </c>
      <c r="AC10" s="234">
        <v>92250</v>
      </c>
    </row>
    <row r="11" spans="2:29" ht="15.6" thickBot="1" x14ac:dyDescent="0.4">
      <c r="B11" s="230" t="s">
        <v>411</v>
      </c>
      <c r="C11" s="235"/>
      <c r="D11" s="235"/>
      <c r="E11" s="235"/>
      <c r="F11" s="235"/>
      <c r="G11" s="235"/>
      <c r="H11" s="235"/>
      <c r="I11" s="235"/>
      <c r="J11" s="235"/>
      <c r="K11" s="235"/>
      <c r="L11" s="235"/>
      <c r="M11" s="235"/>
      <c r="N11" s="235"/>
      <c r="O11" s="235"/>
      <c r="P11" s="235"/>
      <c r="Q11" s="235"/>
      <c r="R11" s="235"/>
      <c r="S11" s="235"/>
      <c r="T11" s="235"/>
      <c r="U11" s="235"/>
      <c r="V11" s="235"/>
      <c r="W11" s="235"/>
      <c r="X11" s="235"/>
      <c r="Y11" s="235"/>
      <c r="Z11" s="235"/>
      <c r="AA11" s="235"/>
      <c r="AB11" s="235"/>
      <c r="AC11" s="235"/>
    </row>
    <row r="12" spans="2:29" ht="15.6" thickTop="1" x14ac:dyDescent="0.35">
      <c r="B12" s="236" t="str">
        <f>INPUT!E140</f>
        <v>xx</v>
      </c>
      <c r="C12" s="237"/>
      <c r="D12" s="237"/>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row>
    <row r="13" spans="2:29" x14ac:dyDescent="0.35">
      <c r="B13" s="236" t="str">
        <f>INPUT!E141</f>
        <v>xx</v>
      </c>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238"/>
    </row>
    <row r="14" spans="2:29" x14ac:dyDescent="0.35">
      <c r="B14" s="236" t="str">
        <f>INPUT!E142</f>
        <v>xx</v>
      </c>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238"/>
    </row>
    <row r="15" spans="2:29" x14ac:dyDescent="0.35">
      <c r="B15" s="236" t="str">
        <f>INPUT!E143</f>
        <v>xx</v>
      </c>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238"/>
    </row>
    <row r="16" spans="2:29" x14ac:dyDescent="0.35">
      <c r="B16" s="236" t="str">
        <f>INPUT!E144</f>
        <v>xx</v>
      </c>
      <c r="C16" s="238"/>
      <c r="D16" s="238"/>
      <c r="E16" s="238"/>
      <c r="F16" s="238"/>
      <c r="G16" s="238"/>
      <c r="H16" s="238"/>
      <c r="I16" s="238"/>
      <c r="J16" s="238"/>
      <c r="K16" s="238"/>
      <c r="L16" s="238"/>
      <c r="M16" s="238"/>
      <c r="N16" s="238"/>
      <c r="O16" s="238"/>
      <c r="P16" s="238"/>
      <c r="Q16" s="238"/>
      <c r="R16" s="238"/>
      <c r="S16" s="238"/>
      <c r="T16" s="238"/>
      <c r="U16" s="238"/>
      <c r="V16" s="238"/>
      <c r="W16" s="238"/>
      <c r="X16" s="238"/>
      <c r="Y16" s="238"/>
      <c r="Z16" s="238"/>
      <c r="AA16" s="238"/>
      <c r="AB16" s="238"/>
      <c r="AC16" s="238"/>
    </row>
    <row r="17" spans="2:29" x14ac:dyDescent="0.35">
      <c r="B17" s="236" t="str">
        <f>INPUT!E145</f>
        <v>xx</v>
      </c>
      <c r="C17" s="238"/>
      <c r="D17" s="238"/>
      <c r="E17" s="238"/>
      <c r="F17" s="238"/>
      <c r="G17" s="238"/>
      <c r="H17" s="238"/>
      <c r="I17" s="238"/>
      <c r="J17" s="238"/>
      <c r="K17" s="238"/>
      <c r="L17" s="238"/>
      <c r="M17" s="238"/>
      <c r="N17" s="238"/>
      <c r="O17" s="238"/>
      <c r="P17" s="238"/>
      <c r="Q17" s="238"/>
      <c r="R17" s="238"/>
      <c r="S17" s="238"/>
      <c r="T17" s="238"/>
      <c r="U17" s="238"/>
      <c r="V17" s="238"/>
      <c r="W17" s="238"/>
      <c r="X17" s="238"/>
      <c r="Y17" s="238"/>
      <c r="Z17" s="238"/>
      <c r="AA17" s="238"/>
      <c r="AB17" s="238"/>
      <c r="AC17" s="238"/>
    </row>
    <row r="18" spans="2:29" x14ac:dyDescent="0.35">
      <c r="B18" s="236">
        <f>INPUT!E146</f>
        <v>0</v>
      </c>
      <c r="C18" s="238"/>
      <c r="D18" s="238"/>
      <c r="E18" s="238"/>
      <c r="F18" s="238"/>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row>
    <row r="19" spans="2:29" x14ac:dyDescent="0.35">
      <c r="B19" s="236">
        <f>INPUT!E147</f>
        <v>0</v>
      </c>
      <c r="C19" s="238"/>
      <c r="D19" s="238"/>
      <c r="E19" s="238"/>
      <c r="F19" s="238"/>
      <c r="G19" s="238"/>
      <c r="H19" s="238"/>
      <c r="I19" s="238"/>
      <c r="J19" s="238"/>
      <c r="K19" s="238"/>
      <c r="L19" s="238"/>
      <c r="M19" s="238"/>
      <c r="N19" s="238"/>
      <c r="O19" s="238"/>
      <c r="P19" s="238"/>
      <c r="Q19" s="238"/>
      <c r="R19" s="238"/>
      <c r="S19" s="238"/>
      <c r="T19" s="238"/>
      <c r="U19" s="238"/>
      <c r="V19" s="238"/>
      <c r="W19" s="238"/>
      <c r="X19" s="238"/>
      <c r="Y19" s="238"/>
      <c r="Z19" s="238"/>
      <c r="AA19" s="238"/>
      <c r="AB19" s="238"/>
      <c r="AC19" s="238"/>
    </row>
    <row r="20" spans="2:29" x14ac:dyDescent="0.35">
      <c r="B20" s="236">
        <f>INPUT!E148</f>
        <v>0</v>
      </c>
      <c r="C20" s="238"/>
      <c r="D20" s="238"/>
      <c r="E20" s="238"/>
      <c r="F20" s="238"/>
      <c r="G20" s="238"/>
      <c r="H20" s="238"/>
      <c r="I20" s="238"/>
      <c r="J20" s="238"/>
      <c r="K20" s="238"/>
      <c r="L20" s="238"/>
      <c r="M20" s="238"/>
      <c r="N20" s="238"/>
      <c r="O20" s="238"/>
      <c r="P20" s="238"/>
      <c r="Q20" s="238"/>
      <c r="R20" s="238"/>
      <c r="S20" s="238"/>
      <c r="T20" s="238"/>
      <c r="U20" s="238"/>
      <c r="V20" s="238"/>
      <c r="W20" s="238"/>
      <c r="X20" s="238"/>
      <c r="Y20" s="238"/>
      <c r="Z20" s="238"/>
      <c r="AA20" s="238"/>
      <c r="AB20" s="238"/>
      <c r="AC20" s="238"/>
    </row>
    <row r="21" spans="2:29" x14ac:dyDescent="0.35">
      <c r="B21" s="236">
        <f>INPUT!E149</f>
        <v>0</v>
      </c>
      <c r="C21" s="238"/>
      <c r="D21" s="238"/>
      <c r="E21" s="238"/>
      <c r="F21" s="238"/>
      <c r="G21" s="238"/>
      <c r="H21" s="238"/>
      <c r="I21" s="238"/>
      <c r="J21" s="238"/>
      <c r="K21" s="238"/>
      <c r="L21" s="238"/>
      <c r="M21" s="238"/>
      <c r="N21" s="238"/>
      <c r="O21" s="238"/>
      <c r="P21" s="238"/>
      <c r="Q21" s="238"/>
      <c r="R21" s="238"/>
      <c r="S21" s="238"/>
      <c r="T21" s="238"/>
      <c r="U21" s="238"/>
      <c r="V21" s="238"/>
      <c r="W21" s="238"/>
      <c r="X21" s="238"/>
      <c r="Y21" s="238"/>
      <c r="Z21" s="238"/>
      <c r="AA21" s="238"/>
      <c r="AB21" s="238"/>
      <c r="AC21" s="238"/>
    </row>
    <row r="22" spans="2:29" x14ac:dyDescent="0.35">
      <c r="B22" s="236">
        <f>INPUT!E150</f>
        <v>0</v>
      </c>
      <c r="C22" s="238"/>
      <c r="D22" s="238"/>
      <c r="E22" s="238"/>
      <c r="F22" s="238"/>
      <c r="G22" s="238"/>
      <c r="H22" s="238"/>
      <c r="I22" s="238"/>
      <c r="J22" s="238"/>
      <c r="K22" s="238"/>
      <c r="L22" s="238"/>
      <c r="M22" s="238"/>
      <c r="N22" s="238"/>
      <c r="O22" s="238"/>
      <c r="P22" s="238"/>
      <c r="Q22" s="238"/>
      <c r="R22" s="238"/>
      <c r="S22" s="238"/>
      <c r="T22" s="238"/>
      <c r="U22" s="238"/>
      <c r="V22" s="238"/>
      <c r="W22" s="238"/>
      <c r="X22" s="238"/>
      <c r="Y22" s="238"/>
      <c r="Z22" s="238"/>
      <c r="AA22" s="238"/>
      <c r="AB22" s="238"/>
      <c r="AC22" s="238"/>
    </row>
    <row r="23" spans="2:29" x14ac:dyDescent="0.35">
      <c r="B23" s="236">
        <f>INPUT!E151</f>
        <v>0</v>
      </c>
      <c r="C23" s="238"/>
      <c r="D23" s="238"/>
      <c r="E23" s="238"/>
      <c r="F23" s="238"/>
      <c r="G23" s="238"/>
      <c r="H23" s="238"/>
      <c r="I23" s="238"/>
      <c r="J23" s="238"/>
      <c r="K23" s="238"/>
      <c r="L23" s="238"/>
      <c r="M23" s="238"/>
      <c r="N23" s="238"/>
      <c r="O23" s="238"/>
      <c r="P23" s="238"/>
      <c r="Q23" s="238"/>
      <c r="R23" s="238"/>
      <c r="S23" s="238"/>
      <c r="T23" s="238"/>
      <c r="U23" s="238"/>
      <c r="V23" s="238"/>
      <c r="W23" s="238"/>
      <c r="X23" s="238"/>
      <c r="Y23" s="238"/>
      <c r="Z23" s="238"/>
      <c r="AA23" s="238"/>
      <c r="AB23" s="238"/>
      <c r="AC23" s="238"/>
    </row>
    <row r="24" spans="2:29" x14ac:dyDescent="0.35">
      <c r="B24" s="236">
        <f>INPUT!E152</f>
        <v>0</v>
      </c>
      <c r="C24" s="238"/>
      <c r="D24" s="238"/>
      <c r="E24" s="238"/>
      <c r="F24" s="238"/>
      <c r="G24" s="238"/>
      <c r="H24" s="238"/>
      <c r="I24" s="238"/>
      <c r="J24" s="238"/>
      <c r="K24" s="238"/>
      <c r="L24" s="238"/>
      <c r="M24" s="238"/>
      <c r="N24" s="238"/>
      <c r="O24" s="238"/>
      <c r="P24" s="238"/>
      <c r="Q24" s="238"/>
      <c r="R24" s="238"/>
      <c r="S24" s="238"/>
      <c r="T24" s="238"/>
      <c r="U24" s="238"/>
      <c r="V24" s="238"/>
      <c r="W24" s="238"/>
      <c r="X24" s="238"/>
      <c r="Y24" s="238"/>
      <c r="Z24" s="238"/>
      <c r="AA24" s="238"/>
      <c r="AB24" s="238"/>
      <c r="AC24" s="238"/>
    </row>
    <row r="25" spans="2:29" x14ac:dyDescent="0.35">
      <c r="B25" s="236">
        <f>INPUT!E153</f>
        <v>0</v>
      </c>
      <c r="C25" s="238"/>
      <c r="D25" s="238"/>
      <c r="E25" s="238"/>
      <c r="F25" s="238"/>
      <c r="G25" s="238"/>
      <c r="H25" s="238"/>
      <c r="I25" s="238"/>
      <c r="J25" s="238"/>
      <c r="K25" s="238"/>
      <c r="L25" s="238"/>
      <c r="M25" s="238"/>
      <c r="N25" s="238"/>
      <c r="O25" s="238"/>
      <c r="P25" s="238"/>
      <c r="Q25" s="238"/>
      <c r="R25" s="238"/>
      <c r="S25" s="238"/>
      <c r="T25" s="238"/>
      <c r="U25" s="238"/>
      <c r="V25" s="238"/>
      <c r="W25" s="238"/>
      <c r="X25" s="238"/>
      <c r="Y25" s="238"/>
      <c r="Z25" s="238"/>
      <c r="AA25" s="238"/>
      <c r="AB25" s="238"/>
      <c r="AC25" s="238"/>
    </row>
    <row r="26" spans="2:29" x14ac:dyDescent="0.35">
      <c r="B26" s="236">
        <f>INPUT!E154</f>
        <v>0</v>
      </c>
      <c r="C26" s="238"/>
      <c r="D26" s="238"/>
      <c r="E26" s="238"/>
      <c r="F26" s="238"/>
      <c r="G26" s="238"/>
      <c r="H26" s="238"/>
      <c r="I26" s="238"/>
      <c r="J26" s="238"/>
      <c r="K26" s="238"/>
      <c r="L26" s="238"/>
      <c r="M26" s="238"/>
      <c r="N26" s="238"/>
      <c r="O26" s="238"/>
      <c r="P26" s="238"/>
      <c r="Q26" s="238"/>
      <c r="R26" s="238"/>
      <c r="S26" s="238"/>
      <c r="T26" s="238"/>
      <c r="U26" s="238"/>
      <c r="V26" s="238"/>
      <c r="W26" s="238"/>
      <c r="X26" s="238"/>
      <c r="Y26" s="238"/>
      <c r="Z26" s="238"/>
      <c r="AA26" s="238"/>
      <c r="AB26" s="238"/>
      <c r="AC26" s="238"/>
    </row>
    <row r="27" spans="2:29" x14ac:dyDescent="0.35">
      <c r="B27" s="236">
        <f>INPUT!E155</f>
        <v>0</v>
      </c>
      <c r="C27" s="238"/>
      <c r="D27" s="238"/>
      <c r="E27" s="238"/>
      <c r="F27" s="238"/>
      <c r="G27" s="238"/>
      <c r="H27" s="238"/>
      <c r="I27" s="238"/>
      <c r="J27" s="238"/>
      <c r="K27" s="238"/>
      <c r="L27" s="238"/>
      <c r="M27" s="238"/>
      <c r="N27" s="238"/>
      <c r="O27" s="238"/>
      <c r="P27" s="238"/>
      <c r="Q27" s="238"/>
      <c r="R27" s="238"/>
      <c r="S27" s="238"/>
      <c r="T27" s="238"/>
      <c r="U27" s="238"/>
      <c r="V27" s="238"/>
      <c r="W27" s="238"/>
      <c r="X27" s="238"/>
      <c r="Y27" s="238"/>
      <c r="Z27" s="238"/>
      <c r="AA27" s="238"/>
      <c r="AB27" s="238"/>
      <c r="AC27" s="238"/>
    </row>
    <row r="28" spans="2:29" x14ac:dyDescent="0.35">
      <c r="B28" s="236">
        <f>INPUT!E156</f>
        <v>0</v>
      </c>
      <c r="C28" s="238"/>
      <c r="D28" s="238"/>
      <c r="E28" s="238"/>
      <c r="F28" s="238"/>
      <c r="G28" s="238"/>
      <c r="H28" s="238"/>
      <c r="I28" s="238"/>
      <c r="J28" s="238"/>
      <c r="K28" s="238"/>
      <c r="L28" s="238"/>
      <c r="M28" s="238"/>
      <c r="N28" s="238"/>
      <c r="O28" s="238"/>
      <c r="P28" s="238"/>
      <c r="Q28" s="238"/>
      <c r="R28" s="238"/>
      <c r="S28" s="238"/>
      <c r="T28" s="238"/>
      <c r="U28" s="238"/>
      <c r="V28" s="238"/>
      <c r="W28" s="238"/>
      <c r="X28" s="238"/>
      <c r="Y28" s="238"/>
      <c r="Z28" s="238"/>
      <c r="AA28" s="238"/>
      <c r="AB28" s="238"/>
      <c r="AC28" s="238"/>
    </row>
    <row r="29" spans="2:29" x14ac:dyDescent="0.35">
      <c r="B29" s="236">
        <f>INPUT!E157</f>
        <v>0</v>
      </c>
      <c r="C29" s="238"/>
      <c r="D29" s="238"/>
      <c r="E29" s="238"/>
      <c r="F29" s="238"/>
      <c r="G29" s="238"/>
      <c r="H29" s="238"/>
      <c r="I29" s="238"/>
      <c r="J29" s="238"/>
      <c r="K29" s="238"/>
      <c r="L29" s="238"/>
      <c r="M29" s="238"/>
      <c r="N29" s="238"/>
      <c r="O29" s="238"/>
      <c r="P29" s="238"/>
      <c r="Q29" s="238"/>
      <c r="R29" s="238"/>
      <c r="S29" s="238"/>
      <c r="T29" s="238"/>
      <c r="U29" s="238"/>
      <c r="V29" s="238"/>
      <c r="W29" s="238"/>
      <c r="X29" s="238"/>
      <c r="Y29" s="238"/>
      <c r="Z29" s="238"/>
      <c r="AA29" s="238"/>
      <c r="AB29" s="238"/>
      <c r="AC29" s="238"/>
    </row>
    <row r="30" spans="2:29" x14ac:dyDescent="0.35">
      <c r="B30" s="236">
        <f>INPUT!E158</f>
        <v>0</v>
      </c>
      <c r="C30" s="238"/>
      <c r="D30" s="238"/>
      <c r="E30" s="238"/>
      <c r="F30" s="238"/>
      <c r="G30" s="238"/>
      <c r="H30" s="238"/>
      <c r="I30" s="238"/>
      <c r="J30" s="238"/>
      <c r="K30" s="238"/>
      <c r="L30" s="238"/>
      <c r="M30" s="238"/>
      <c r="N30" s="238"/>
      <c r="O30" s="238"/>
      <c r="P30" s="238"/>
      <c r="Q30" s="238"/>
      <c r="R30" s="238"/>
      <c r="S30" s="238"/>
      <c r="T30" s="238"/>
      <c r="U30" s="238"/>
      <c r="V30" s="238"/>
      <c r="W30" s="238"/>
      <c r="X30" s="238"/>
      <c r="Y30" s="238"/>
      <c r="Z30" s="238"/>
      <c r="AA30" s="238"/>
      <c r="AB30" s="238"/>
      <c r="AC30" s="238"/>
    </row>
    <row r="31" spans="2:29" x14ac:dyDescent="0.35">
      <c r="B31" s="236">
        <f>INPUT!E159</f>
        <v>0</v>
      </c>
      <c r="C31" s="238"/>
      <c r="D31" s="238"/>
      <c r="E31" s="238"/>
      <c r="F31" s="238"/>
      <c r="G31" s="238"/>
      <c r="H31" s="238"/>
      <c r="I31" s="238"/>
      <c r="J31" s="238"/>
      <c r="K31" s="238"/>
      <c r="L31" s="238"/>
      <c r="M31" s="238"/>
      <c r="N31" s="238"/>
      <c r="O31" s="238"/>
      <c r="P31" s="238"/>
      <c r="Q31" s="238"/>
      <c r="R31" s="238"/>
      <c r="S31" s="238"/>
      <c r="T31" s="238"/>
      <c r="U31" s="238"/>
      <c r="V31" s="238"/>
      <c r="W31" s="238"/>
      <c r="X31" s="238"/>
      <c r="Y31" s="238"/>
      <c r="Z31" s="238"/>
      <c r="AA31" s="238"/>
      <c r="AB31" s="238"/>
      <c r="AC31" s="238"/>
    </row>
    <row r="32" spans="2:29" x14ac:dyDescent="0.35">
      <c r="B32" s="236">
        <f>INPUT!E160</f>
        <v>0</v>
      </c>
      <c r="C32" s="238"/>
      <c r="D32" s="238"/>
      <c r="E32" s="238"/>
      <c r="F32" s="238"/>
      <c r="G32" s="238"/>
      <c r="H32" s="238"/>
      <c r="I32" s="238"/>
      <c r="J32" s="238"/>
      <c r="K32" s="238"/>
      <c r="L32" s="238"/>
      <c r="M32" s="238"/>
      <c r="N32" s="238"/>
      <c r="O32" s="238"/>
      <c r="P32" s="238"/>
      <c r="Q32" s="238"/>
      <c r="R32" s="238"/>
      <c r="S32" s="238"/>
      <c r="T32" s="238"/>
      <c r="U32" s="238"/>
      <c r="V32" s="238"/>
      <c r="W32" s="238"/>
      <c r="X32" s="238"/>
      <c r="Y32" s="238"/>
      <c r="Z32" s="238"/>
      <c r="AA32" s="238"/>
      <c r="AB32" s="238"/>
      <c r="AC32" s="238"/>
    </row>
    <row r="33" spans="2:29" x14ac:dyDescent="0.35">
      <c r="B33" s="236">
        <f>INPUT!E161</f>
        <v>0</v>
      </c>
      <c r="C33" s="238"/>
      <c r="D33" s="238"/>
      <c r="E33" s="238"/>
      <c r="F33" s="238"/>
      <c r="G33" s="238"/>
      <c r="H33" s="238"/>
      <c r="I33" s="238"/>
      <c r="J33" s="238"/>
      <c r="K33" s="238"/>
      <c r="L33" s="238"/>
      <c r="M33" s="238"/>
      <c r="N33" s="238"/>
      <c r="O33" s="238"/>
      <c r="P33" s="238"/>
      <c r="Q33" s="238"/>
      <c r="R33" s="238"/>
      <c r="S33" s="238"/>
      <c r="T33" s="238"/>
      <c r="U33" s="238"/>
      <c r="V33" s="238"/>
      <c r="W33" s="238"/>
      <c r="X33" s="238"/>
      <c r="Y33" s="238"/>
      <c r="Z33" s="238"/>
      <c r="AA33" s="238"/>
      <c r="AB33" s="238"/>
      <c r="AC33" s="238"/>
    </row>
    <row r="34" spans="2:29" x14ac:dyDescent="0.35">
      <c r="B34" s="236">
        <f>INPUT!E162</f>
        <v>0</v>
      </c>
      <c r="C34" s="238"/>
      <c r="D34" s="238"/>
      <c r="E34" s="238"/>
      <c r="F34" s="238"/>
      <c r="G34" s="238"/>
      <c r="H34" s="238"/>
      <c r="I34" s="238"/>
      <c r="J34" s="238"/>
      <c r="K34" s="238"/>
      <c r="L34" s="238"/>
      <c r="M34" s="238"/>
      <c r="N34" s="238"/>
      <c r="O34" s="238"/>
      <c r="P34" s="238"/>
      <c r="Q34" s="238"/>
      <c r="R34" s="238"/>
      <c r="S34" s="238"/>
      <c r="T34" s="238"/>
      <c r="U34" s="238"/>
      <c r="V34" s="238"/>
      <c r="W34" s="238"/>
      <c r="X34" s="238"/>
      <c r="Y34" s="238"/>
      <c r="Z34" s="238"/>
      <c r="AA34" s="238"/>
      <c r="AB34" s="238"/>
      <c r="AC34" s="238"/>
    </row>
    <row r="35" spans="2:29" x14ac:dyDescent="0.35">
      <c r="B35" s="236">
        <f>INPUT!E163</f>
        <v>0</v>
      </c>
      <c r="C35" s="238"/>
      <c r="D35" s="238"/>
      <c r="E35" s="238"/>
      <c r="F35" s="238"/>
      <c r="G35" s="238"/>
      <c r="H35" s="238"/>
      <c r="I35" s="238"/>
      <c r="J35" s="238"/>
      <c r="K35" s="238"/>
      <c r="L35" s="238"/>
      <c r="M35" s="238"/>
      <c r="N35" s="238"/>
      <c r="O35" s="238"/>
      <c r="P35" s="238"/>
      <c r="Q35" s="238"/>
      <c r="R35" s="238"/>
      <c r="S35" s="238"/>
      <c r="T35" s="238"/>
      <c r="U35" s="238"/>
      <c r="V35" s="238"/>
      <c r="W35" s="238"/>
      <c r="X35" s="238"/>
      <c r="Y35" s="238"/>
      <c r="Z35" s="238"/>
      <c r="AA35" s="238"/>
      <c r="AB35" s="238"/>
      <c r="AC35" s="238"/>
    </row>
  </sheetData>
  <mergeCells count="1">
    <mergeCell ref="B6:G6"/>
  </mergeCells>
  <pageMargins left="0.2" right="0.2" top="0.25" bottom="0.5" header="0.3" footer="0.3"/>
  <pageSetup scale="79" orientation="portrait" r:id="rId1"/>
  <headerFooter>
    <oddFooter>&amp;L&amp;A&amp;CPage &amp;P of &amp;N</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ABCA8-2142-4B75-A359-FA50856EAF97}">
  <sheetPr codeName="Sheet13">
    <tabColor theme="9" tint="0.59999389629810485"/>
  </sheetPr>
  <dimension ref="B1:G41"/>
  <sheetViews>
    <sheetView workbookViewId="0">
      <selection activeCell="B7" sqref="B7:F8"/>
    </sheetView>
  </sheetViews>
  <sheetFormatPr defaultColWidth="8.8984375" defaultRowHeight="15.6" x14ac:dyDescent="0.35"/>
  <cols>
    <col min="1" max="1" width="1.5" style="1" customWidth="1"/>
    <col min="2" max="2" width="17.09765625" style="1" customWidth="1"/>
    <col min="3" max="3" width="56.8984375" style="1" customWidth="1"/>
    <col min="4" max="4" width="16.3984375" style="1" customWidth="1"/>
    <col min="5" max="5" width="30.3984375" style="1" customWidth="1"/>
    <col min="6" max="6" width="19.3984375" style="1" customWidth="1"/>
    <col min="7" max="7" width="17.8984375" style="1" customWidth="1"/>
    <col min="8" max="10" width="8.8984375" style="1"/>
    <col min="11" max="11" width="15.8984375" style="1" customWidth="1"/>
    <col min="12" max="16384" width="8.8984375" style="1"/>
  </cols>
  <sheetData>
    <row r="1" spans="2:7" s="17" customFormat="1" ht="16.8" x14ac:dyDescent="0.35">
      <c r="B1" s="15" t="str">
        <f>INPUT!$C$3</f>
        <v>Albemarle</v>
      </c>
    </row>
    <row r="2" spans="2:7" s="17" customFormat="1" ht="16.8" x14ac:dyDescent="0.35">
      <c r="B2" s="15" t="str">
        <f>INPUT!$D$11</f>
        <v>RFP#&lt;######&gt;</v>
      </c>
    </row>
    <row r="3" spans="2:7" s="17" customFormat="1" ht="16.8" x14ac:dyDescent="0.35">
      <c r="B3" s="15" t="str">
        <f>INPUT!$C$23</f>
        <v>Vision</v>
      </c>
    </row>
    <row r="4" spans="2:7" s="17" customFormat="1" ht="16.8" x14ac:dyDescent="0.35">
      <c r="B4" s="18" t="str">
        <f>INPUT!F39</f>
        <v>Financial Proposal Form 3.0 - Performance Guarantees</v>
      </c>
    </row>
    <row r="5" spans="2:7" ht="19.2" x14ac:dyDescent="0.35">
      <c r="B5" s="8"/>
    </row>
    <row r="6" spans="2:7" s="68" customFormat="1" ht="34.65" customHeight="1" x14ac:dyDescent="0.35">
      <c r="B6" s="354" t="s">
        <v>413</v>
      </c>
      <c r="C6" s="354"/>
      <c r="D6" s="354"/>
      <c r="E6" s="354"/>
      <c r="F6" s="354"/>
    </row>
    <row r="7" spans="2:7" s="68" customFormat="1" ht="15" x14ac:dyDescent="0.35">
      <c r="B7" s="355" t="s">
        <v>414</v>
      </c>
      <c r="C7" s="355"/>
      <c r="D7" s="355"/>
      <c r="E7" s="355"/>
      <c r="F7" s="355"/>
    </row>
    <row r="8" spans="2:7" s="68" customFormat="1" thickBot="1" x14ac:dyDescent="0.4">
      <c r="B8" s="355"/>
      <c r="C8" s="355"/>
      <c r="D8" s="355"/>
      <c r="E8" s="355"/>
      <c r="F8" s="355"/>
    </row>
    <row r="9" spans="2:7" s="68" customFormat="1" thickBot="1" x14ac:dyDescent="0.4">
      <c r="B9" s="97"/>
      <c r="C9" s="98" t="s">
        <v>190</v>
      </c>
      <c r="D9" s="357">
        <f>'Instructions &amp; Info'!$C$42</f>
        <v>0</v>
      </c>
      <c r="E9" s="358"/>
      <c r="F9" s="97"/>
    </row>
    <row r="10" spans="2:7" s="68" customFormat="1" ht="15" x14ac:dyDescent="0.35">
      <c r="B10" s="97"/>
      <c r="C10" s="97"/>
      <c r="D10" s="97"/>
      <c r="E10" s="97"/>
      <c r="F10" s="97"/>
    </row>
    <row r="11" spans="2:7" s="68" customFormat="1" ht="15" x14ac:dyDescent="0.35">
      <c r="B11" s="251" t="s">
        <v>415</v>
      </c>
      <c r="C11" s="252"/>
      <c r="D11" s="253"/>
      <c r="E11" s="254" t="s">
        <v>416</v>
      </c>
      <c r="F11" s="255"/>
    </row>
    <row r="12" spans="2:7" s="68" customFormat="1" ht="15" x14ac:dyDescent="0.35">
      <c r="B12" s="251" t="s">
        <v>417</v>
      </c>
      <c r="C12" s="252"/>
      <c r="D12" s="253"/>
      <c r="E12" s="254" t="s">
        <v>416</v>
      </c>
      <c r="F12" s="255"/>
    </row>
    <row r="13" spans="2:7" s="68" customFormat="1" ht="15" x14ac:dyDescent="0.35">
      <c r="B13" s="97"/>
      <c r="C13" s="97"/>
      <c r="D13" s="97"/>
      <c r="E13" s="97"/>
      <c r="F13" s="97"/>
    </row>
    <row r="14" spans="2:7" s="68" customFormat="1" ht="30.6" thickBot="1" x14ac:dyDescent="0.4">
      <c r="B14" s="99" t="s">
        <v>418</v>
      </c>
      <c r="C14" s="99" t="s">
        <v>419</v>
      </c>
      <c r="D14" s="99" t="s">
        <v>420</v>
      </c>
      <c r="E14" s="99" t="s">
        <v>421</v>
      </c>
      <c r="F14" s="99" t="s">
        <v>422</v>
      </c>
      <c r="G14" s="99" t="s">
        <v>203</v>
      </c>
    </row>
    <row r="15" spans="2:7" s="68" customFormat="1" ht="30.6" thickTop="1" x14ac:dyDescent="0.35">
      <c r="B15" s="356" t="s">
        <v>423</v>
      </c>
      <c r="C15" s="100" t="s">
        <v>424</v>
      </c>
      <c r="D15" s="101" t="s">
        <v>196</v>
      </c>
      <c r="E15" s="102"/>
      <c r="F15" s="103"/>
      <c r="G15" s="102" t="s">
        <v>196</v>
      </c>
    </row>
    <row r="16" spans="2:7" s="68" customFormat="1" ht="30" x14ac:dyDescent="0.35">
      <c r="B16" s="352"/>
      <c r="C16" s="104" t="s">
        <v>425</v>
      </c>
      <c r="D16" s="101" t="s">
        <v>196</v>
      </c>
      <c r="E16" s="105"/>
      <c r="F16" s="106"/>
      <c r="G16" s="102" t="s">
        <v>196</v>
      </c>
    </row>
    <row r="17" spans="2:7" s="68" customFormat="1" ht="45" x14ac:dyDescent="0.35">
      <c r="B17" s="352" t="s">
        <v>426</v>
      </c>
      <c r="C17" s="104" t="s">
        <v>427</v>
      </c>
      <c r="D17" s="101" t="s">
        <v>196</v>
      </c>
      <c r="E17" s="105"/>
      <c r="F17" s="106"/>
      <c r="G17" s="102" t="s">
        <v>196</v>
      </c>
    </row>
    <row r="18" spans="2:7" s="68" customFormat="1" ht="30" x14ac:dyDescent="0.35">
      <c r="B18" s="352"/>
      <c r="C18" s="104" t="s">
        <v>428</v>
      </c>
      <c r="D18" s="101" t="s">
        <v>196</v>
      </c>
      <c r="E18" s="105"/>
      <c r="F18" s="106"/>
      <c r="G18" s="102" t="s">
        <v>196</v>
      </c>
    </row>
    <row r="19" spans="2:7" s="68" customFormat="1" ht="28.5" customHeight="1" x14ac:dyDescent="0.35">
      <c r="B19" s="352"/>
      <c r="C19" s="104" t="s">
        <v>429</v>
      </c>
      <c r="D19" s="101" t="s">
        <v>196</v>
      </c>
      <c r="E19" s="105"/>
      <c r="F19" s="106"/>
      <c r="G19" s="102" t="s">
        <v>196</v>
      </c>
    </row>
    <row r="20" spans="2:7" s="68" customFormat="1" ht="45" x14ac:dyDescent="0.35">
      <c r="B20" s="351" t="s">
        <v>430</v>
      </c>
      <c r="C20" s="104" t="s">
        <v>431</v>
      </c>
      <c r="D20" s="101" t="s">
        <v>196</v>
      </c>
      <c r="E20" s="105"/>
      <c r="F20" s="106"/>
      <c r="G20" s="102" t="s">
        <v>196</v>
      </c>
    </row>
    <row r="21" spans="2:7" s="68" customFormat="1" ht="45" x14ac:dyDescent="0.35">
      <c r="B21" s="351"/>
      <c r="C21" s="104" t="s">
        <v>432</v>
      </c>
      <c r="D21" s="101" t="s">
        <v>196</v>
      </c>
      <c r="E21" s="105"/>
      <c r="F21" s="106"/>
      <c r="G21" s="102" t="s">
        <v>196</v>
      </c>
    </row>
    <row r="22" spans="2:7" s="68" customFormat="1" ht="43.5" customHeight="1" x14ac:dyDescent="0.35">
      <c r="B22" s="352" t="s">
        <v>433</v>
      </c>
      <c r="C22" s="104" t="s">
        <v>434</v>
      </c>
      <c r="D22" s="101" t="s">
        <v>196</v>
      </c>
      <c r="E22" s="105"/>
      <c r="F22" s="107"/>
      <c r="G22" s="102" t="s">
        <v>196</v>
      </c>
    </row>
    <row r="23" spans="2:7" s="68" customFormat="1" ht="27.75" customHeight="1" x14ac:dyDescent="0.35">
      <c r="B23" s="352"/>
      <c r="C23" s="108" t="s">
        <v>435</v>
      </c>
      <c r="D23" s="101" t="s">
        <v>196</v>
      </c>
      <c r="E23" s="105"/>
      <c r="F23" s="107"/>
      <c r="G23" s="102" t="s">
        <v>196</v>
      </c>
    </row>
    <row r="24" spans="2:7" s="68" customFormat="1" ht="30" customHeight="1" x14ac:dyDescent="0.35">
      <c r="B24" s="352" t="s">
        <v>436</v>
      </c>
      <c r="C24" s="108" t="s">
        <v>437</v>
      </c>
      <c r="D24" s="101" t="s">
        <v>196</v>
      </c>
      <c r="E24" s="105"/>
      <c r="F24" s="106"/>
      <c r="G24" s="102" t="s">
        <v>196</v>
      </c>
    </row>
    <row r="25" spans="2:7" s="68" customFormat="1" ht="30" x14ac:dyDescent="0.35">
      <c r="B25" s="352"/>
      <c r="C25" s="108" t="s">
        <v>438</v>
      </c>
      <c r="D25" s="101" t="s">
        <v>196</v>
      </c>
      <c r="E25" s="105"/>
      <c r="F25" s="106"/>
      <c r="G25" s="102" t="s">
        <v>196</v>
      </c>
    </row>
    <row r="26" spans="2:7" s="68" customFormat="1" ht="25.5" customHeight="1" x14ac:dyDescent="0.35">
      <c r="B26" s="353" t="s">
        <v>439</v>
      </c>
      <c r="C26" s="104" t="s">
        <v>440</v>
      </c>
      <c r="D26" s="101" t="s">
        <v>196</v>
      </c>
      <c r="E26" s="105"/>
      <c r="F26" s="107"/>
      <c r="G26" s="102" t="s">
        <v>196</v>
      </c>
    </row>
    <row r="27" spans="2:7" s="68" customFormat="1" ht="45" x14ac:dyDescent="0.35">
      <c r="B27" s="353"/>
      <c r="C27" s="108" t="s">
        <v>441</v>
      </c>
      <c r="D27" s="101" t="s">
        <v>196</v>
      </c>
      <c r="E27" s="105"/>
      <c r="F27" s="107"/>
      <c r="G27" s="102" t="s">
        <v>196</v>
      </c>
    </row>
    <row r="28" spans="2:7" s="68" customFormat="1" ht="45" x14ac:dyDescent="0.35">
      <c r="B28" s="353"/>
      <c r="C28" s="108" t="s">
        <v>442</v>
      </c>
      <c r="D28" s="101" t="s">
        <v>196</v>
      </c>
      <c r="E28" s="105"/>
      <c r="F28" s="106"/>
      <c r="G28" s="102" t="s">
        <v>196</v>
      </c>
    </row>
    <row r="29" spans="2:7" s="68" customFormat="1" ht="45" x14ac:dyDescent="0.35">
      <c r="B29" s="353"/>
      <c r="C29" s="108" t="s">
        <v>443</v>
      </c>
      <c r="D29" s="101" t="s">
        <v>196</v>
      </c>
      <c r="E29" s="105"/>
      <c r="F29" s="106"/>
      <c r="G29" s="102" t="s">
        <v>196</v>
      </c>
    </row>
    <row r="30" spans="2:7" s="68" customFormat="1" ht="25.5" customHeight="1" x14ac:dyDescent="0.35">
      <c r="B30" s="353" t="s">
        <v>444</v>
      </c>
      <c r="C30" s="108" t="s">
        <v>445</v>
      </c>
      <c r="D30" s="101" t="s">
        <v>196</v>
      </c>
      <c r="E30" s="105"/>
      <c r="F30" s="106"/>
      <c r="G30" s="102" t="s">
        <v>196</v>
      </c>
    </row>
    <row r="31" spans="2:7" s="68" customFormat="1" ht="25.5" customHeight="1" x14ac:dyDescent="0.35">
      <c r="B31" s="353"/>
      <c r="C31" s="108" t="s">
        <v>446</v>
      </c>
      <c r="D31" s="101" t="s">
        <v>196</v>
      </c>
      <c r="E31" s="105"/>
      <c r="F31" s="106"/>
      <c r="G31" s="102" t="s">
        <v>196</v>
      </c>
    </row>
    <row r="32" spans="2:7" s="68" customFormat="1" ht="25.5" customHeight="1" x14ac:dyDescent="0.35">
      <c r="B32" s="353"/>
      <c r="C32" s="108" t="s">
        <v>447</v>
      </c>
      <c r="D32" s="101" t="s">
        <v>196</v>
      </c>
      <c r="E32" s="105"/>
      <c r="F32" s="107"/>
      <c r="G32" s="102" t="s">
        <v>196</v>
      </c>
    </row>
    <row r="33" spans="2:7" s="68" customFormat="1" ht="25.5" customHeight="1" x14ac:dyDescent="0.35">
      <c r="B33" s="353"/>
      <c r="C33" s="108" t="s">
        <v>448</v>
      </c>
      <c r="D33" s="101" t="s">
        <v>196</v>
      </c>
      <c r="E33" s="105"/>
      <c r="F33" s="106"/>
      <c r="G33" s="102" t="s">
        <v>196</v>
      </c>
    </row>
    <row r="34" spans="2:7" s="68" customFormat="1" ht="25.5" customHeight="1" x14ac:dyDescent="0.35">
      <c r="B34" s="353"/>
      <c r="C34" s="108" t="s">
        <v>449</v>
      </c>
      <c r="D34" s="101" t="s">
        <v>196</v>
      </c>
      <c r="E34" s="105"/>
      <c r="F34" s="106"/>
      <c r="G34" s="102" t="s">
        <v>196</v>
      </c>
    </row>
    <row r="35" spans="2:7" s="68" customFormat="1" ht="39" customHeight="1" x14ac:dyDescent="0.35">
      <c r="B35" s="353"/>
      <c r="C35" s="108" t="s">
        <v>450</v>
      </c>
      <c r="D35" s="101" t="s">
        <v>196</v>
      </c>
      <c r="E35" s="105"/>
      <c r="F35" s="106"/>
      <c r="G35" s="102" t="s">
        <v>196</v>
      </c>
    </row>
    <row r="36" spans="2:7" s="68" customFormat="1" ht="30" x14ac:dyDescent="0.35">
      <c r="B36" s="353"/>
      <c r="C36" s="108" t="s">
        <v>451</v>
      </c>
      <c r="D36" s="101" t="s">
        <v>196</v>
      </c>
      <c r="E36" s="105"/>
      <c r="F36" s="107"/>
      <c r="G36" s="102" t="s">
        <v>196</v>
      </c>
    </row>
    <row r="37" spans="2:7" s="68" customFormat="1" ht="41.25" customHeight="1" x14ac:dyDescent="0.35">
      <c r="B37" s="351" t="s">
        <v>452</v>
      </c>
      <c r="C37" s="108" t="s">
        <v>453</v>
      </c>
      <c r="D37" s="101" t="s">
        <v>196</v>
      </c>
      <c r="E37" s="105"/>
      <c r="F37" s="106"/>
      <c r="G37" s="102" t="s">
        <v>196</v>
      </c>
    </row>
    <row r="38" spans="2:7" s="68" customFormat="1" ht="41.25" customHeight="1" x14ac:dyDescent="0.35">
      <c r="B38" s="351"/>
      <c r="C38" s="108" t="s">
        <v>454</v>
      </c>
      <c r="D38" s="101" t="s">
        <v>196</v>
      </c>
      <c r="E38" s="105"/>
      <c r="F38" s="106"/>
      <c r="G38" s="102" t="s">
        <v>196</v>
      </c>
    </row>
    <row r="39" spans="2:7" s="68" customFormat="1" ht="46.5" customHeight="1" x14ac:dyDescent="0.35">
      <c r="B39" s="109" t="s">
        <v>455</v>
      </c>
      <c r="C39" s="108" t="s">
        <v>456</v>
      </c>
      <c r="D39" s="101" t="s">
        <v>196</v>
      </c>
      <c r="E39" s="105"/>
      <c r="F39" s="107"/>
      <c r="G39" s="102" t="s">
        <v>196</v>
      </c>
    </row>
    <row r="40" spans="2:7" s="68" customFormat="1" ht="15" x14ac:dyDescent="0.35">
      <c r="B40" s="110" t="s">
        <v>457</v>
      </c>
      <c r="C40" s="111"/>
      <c r="D40" s="57"/>
      <c r="E40" s="58"/>
      <c r="F40" s="96">
        <f>SUM(F15:F39)</f>
        <v>0</v>
      </c>
      <c r="G40" s="171" t="s">
        <v>196</v>
      </c>
    </row>
    <row r="41" spans="2:7" s="68" customFormat="1" ht="15" x14ac:dyDescent="0.35">
      <c r="B41" s="350" t="s">
        <v>458</v>
      </c>
      <c r="C41" s="350"/>
      <c r="D41" s="350"/>
      <c r="E41" s="350"/>
      <c r="F41" s="239"/>
    </row>
  </sheetData>
  <sheetProtection formatCells="0" formatColumns="0" formatRows="0" autoFilter="0"/>
  <mergeCells count="12">
    <mergeCell ref="B6:F6"/>
    <mergeCell ref="B7:F8"/>
    <mergeCell ref="B15:B16"/>
    <mergeCell ref="B17:B19"/>
    <mergeCell ref="D9:E9"/>
    <mergeCell ref="B41:E41"/>
    <mergeCell ref="B20:B21"/>
    <mergeCell ref="B22:B23"/>
    <mergeCell ref="B24:B25"/>
    <mergeCell ref="B26:B29"/>
    <mergeCell ref="B30:B36"/>
    <mergeCell ref="B37:B38"/>
  </mergeCells>
  <dataValidations count="3">
    <dataValidation type="textLength" allowBlank="1" showInputMessage="1" showErrorMessage="1" sqref="F32:F33 E39:F39 E26:F28 E17:E21 E36:F37 F17 F20 E30:E33 E15:F15 F30 E22:F24" xr:uid="{D4420265-182D-40D5-B31D-E7ACAAF7DDC3}">
      <formula1>1</formula1>
      <formula2>700</formula2>
    </dataValidation>
    <dataValidation type="list" allowBlank="1" showInputMessage="1" showErrorMessage="1" sqref="D15:D39" xr:uid="{F8DD823C-6F0A-4C0E-9199-B1C302C17120}">
      <formula1>"&lt;Select One&gt;,Confirmed,Not Confirmed,Deviation"</formula1>
    </dataValidation>
    <dataValidation type="list" allowBlank="1" showInputMessage="1" showErrorMessage="1" sqref="G15:G40" xr:uid="{A5702D94-DECE-4544-A088-593D1F13FCC1}">
      <formula1>"&lt;Select One&gt;,Annually,Quarterly,Monthly,N/A"</formula1>
    </dataValidation>
  </dataValidations>
  <pageMargins left="0.2" right="0.2" top="0.25" bottom="0.5" header="0.3" footer="0.3"/>
  <pageSetup scale="58" orientation="portrait" r:id="rId1"/>
  <headerFooter>
    <oddFooter>&amp;L&amp;A&amp;CPage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2D5DA7458F8D34191728BAC45CFC5BD" ma:contentTypeVersion="3" ma:contentTypeDescription="Create a new document." ma:contentTypeScope="" ma:versionID="3cae7dd331f29314955d5c9c0ecadbc3">
  <xsd:schema xmlns:xsd="http://www.w3.org/2001/XMLSchema" xmlns:xs="http://www.w3.org/2001/XMLSchema" xmlns:p="http://schemas.microsoft.com/office/2006/metadata/properties" xmlns:ns2="45c2bb3e-301a-4cf2-b38f-bbd867faa639" targetNamespace="http://schemas.microsoft.com/office/2006/metadata/properties" ma:root="true" ma:fieldsID="517e5126899d08680a73df956d311e79" ns2:_="">
    <xsd:import namespace="45c2bb3e-301a-4cf2-b38f-bbd867faa63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c2bb3e-301a-4cf2-b38f-bbd867faa6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B54F65-8E09-4FD3-A841-7D16F0FD1F83}">
  <ds:schemaRefs>
    <ds:schemaRef ds:uri="45c2bb3e-301a-4cf2-b38f-bbd867faa639"/>
    <ds:schemaRef ds:uri="http://schemas.openxmlformats.org/package/2006/metadata/core-properties"/>
    <ds:schemaRef ds:uri="http://schemas.microsoft.com/office/2006/documentManagement/types"/>
    <ds:schemaRef ds:uri="http://purl.org/dc/elements/1.1/"/>
    <ds:schemaRef ds:uri="http://www.w3.org/XML/1998/namespace"/>
    <ds:schemaRef ds:uri="http://schemas.microsoft.com/office/2006/metadata/properties"/>
    <ds:schemaRef ds:uri="http://purl.org/dc/dcmitype/"/>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2807B973-31C0-4F75-8B77-B204BF7F63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c2bb3e-301a-4cf2-b38f-bbd867faa6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5783B4-50FB-4CC7-81C0-1CE57FF4AA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8</vt:i4>
      </vt:variant>
    </vt:vector>
  </HeadingPairs>
  <TitlesOfParts>
    <vt:vector size="20" baseType="lpstr">
      <vt:lpstr>Rate History</vt:lpstr>
      <vt:lpstr>INPUT</vt:lpstr>
      <vt:lpstr>Instructions &amp; Info</vt:lpstr>
      <vt:lpstr>REPRICING FILE</vt:lpstr>
      <vt:lpstr>FF 1.0 VIS Q</vt:lpstr>
      <vt:lpstr>FF 2.0 VIS ASO FEE</vt:lpstr>
      <vt:lpstr>FF 3.0 VIS PEQ Rates</vt:lpstr>
      <vt:lpstr>FF 2.0 VIS FI Rates</vt:lpstr>
      <vt:lpstr>FF 5.0 VIS CPT Allowed</vt:lpstr>
      <vt:lpstr>FF 6.0 VIS CPT Covered</vt:lpstr>
      <vt:lpstr>FF 6.0 VIS CPT Retail</vt:lpstr>
      <vt:lpstr>FF 3.0 PG</vt:lpstr>
      <vt:lpstr>'FF 1.0 VIS Q'!Print_Area</vt:lpstr>
      <vt:lpstr>'FF 2.0 VIS ASO FEE'!Print_Area</vt:lpstr>
      <vt:lpstr>'FF 3.0 PG'!Print_Area</vt:lpstr>
      <vt:lpstr>'FF 5.0 VIS CPT Allowed'!Print_Area</vt:lpstr>
      <vt:lpstr>INPUT!Print_Area</vt:lpstr>
      <vt:lpstr>'Instructions &amp; Info'!Print_Area</vt:lpstr>
      <vt:lpstr>'REPRICING FILE'!Print_Area</vt:lpstr>
      <vt:lpstr>'FF 1.0 VIS Q'!Print_Titles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Huh</dc:creator>
  <cp:keywords/>
  <dc:description/>
  <cp:lastModifiedBy>Liz Gardner</cp:lastModifiedBy>
  <cp:revision/>
  <dcterms:created xsi:type="dcterms:W3CDTF">2024-09-01T20:30:41Z</dcterms:created>
  <dcterms:modified xsi:type="dcterms:W3CDTF">2026-09-18T20:50:26Z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0x01010092D5DA7458F8D34191728BAC45CFC5BD</vt:lpwstr>
  </property>
</Properties>
</file>