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202300"/>
  <mc:AlternateContent xmlns:mc="http://schemas.openxmlformats.org/markup-compatibility/2006">
    <mc:Choice Requires="x15">
      <x15ac:absPath xmlns:x15ac="http://schemas.microsoft.com/office/spreadsheetml/2010/11/ac" url="https://albemarlecountyva-my.sharepoint.com/personal/landrake_albemarle_org/Documents/Desktop/2026 RFP Shared Documents/"/>
    </mc:Choice>
  </mc:AlternateContent>
  <xr:revisionPtr revIDLastSave="0" documentId="8_{779FDF4A-C522-4D0E-90DD-ECB2441EB953}" xr6:coauthVersionLast="47" xr6:coauthVersionMax="47" xr10:uidLastSave="{00000000-0000-0000-0000-000000000000}"/>
  <bookViews>
    <workbookView xWindow="28680" yWindow="-120" windowWidth="29040" windowHeight="15720" firstSheet="2" activeTab="7" xr2:uid="{C4A5B21C-69ED-4B38-8CFD-786829B19510}"/>
  </bookViews>
  <sheets>
    <sheet name="Rate History" sheetId="49" state="hidden" r:id="rId1"/>
    <sheet name="INPUT" sheetId="2" state="hidden" r:id="rId2"/>
    <sheet name="Instructions &amp; Info" sheetId="3" r:id="rId3"/>
    <sheet name="REPRICING FILE" sheetId="71" r:id="rId4"/>
    <sheet name="FF 1.0 DEN Q" sheetId="26" r:id="rId5"/>
    <sheet name="FF 2.0 DEN ASO Fee" sheetId="66" r:id="rId6"/>
    <sheet name="FF 2.1 DHMO Fee" sheetId="20" state="hidden" r:id="rId7"/>
    <sheet name="FF 3.0 DEN PEQ Rates" sheetId="44" r:id="rId8"/>
    <sheet name="FF 5.0 CDT Allowed" sheetId="27" r:id="rId9"/>
    <sheet name="FF 6.0 PG" sheetId="15" r:id="rId10"/>
  </sheets>
  <externalReferences>
    <externalReference r:id="rId11"/>
  </externalReferences>
  <definedNames>
    <definedName name="_xlnm._FilterDatabase" localSheetId="1" hidden="1">INPUT!$C$35:$F$89</definedName>
    <definedName name="_xlnm.Print_Area" localSheetId="4">'FF 1.0 DEN Q'!$B$1:$F$11</definedName>
    <definedName name="_xlnm.Print_Area" localSheetId="6">'FF 2.1 DHMO Fee'!$A$1:$F$397</definedName>
    <definedName name="_xlnm.Print_Area" localSheetId="1">INPUT!$B$1</definedName>
    <definedName name="_xlnm.Print_Area" localSheetId="2">'Instructions &amp; Info'!$B$1:$D$49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15" i="66" l="1"/>
  <c r="D197" i="2"/>
  <c r="D198" i="2"/>
  <c r="D199" i="2"/>
  <c r="D200" i="2"/>
  <c r="D201" i="2"/>
  <c r="D202" i="2"/>
  <c r="D203" i="2"/>
  <c r="D204" i="2"/>
  <c r="D205" i="2"/>
  <c r="D206" i="2"/>
  <c r="D207" i="2"/>
  <c r="D208" i="2"/>
  <c r="D209" i="2"/>
  <c r="D210" i="2"/>
  <c r="D211" i="2"/>
  <c r="D212" i="2"/>
  <c r="D213" i="2"/>
  <c r="D214" i="2"/>
  <c r="D196" i="2"/>
  <c r="D215" i="2"/>
  <c r="D216" i="2"/>
  <c r="D217" i="2"/>
  <c r="D218" i="2"/>
  <c r="D219" i="2"/>
  <c r="D220" i="2"/>
  <c r="E201" i="2"/>
  <c r="E202" i="2"/>
  <c r="E203" i="2"/>
  <c r="E204" i="2"/>
  <c r="E205" i="2"/>
  <c r="E206" i="2"/>
  <c r="E207" i="2"/>
  <c r="E208" i="2"/>
  <c r="E209" i="2"/>
  <c r="E210" i="2"/>
  <c r="E211" i="2"/>
  <c r="E212" i="2"/>
  <c r="E213" i="2"/>
  <c r="E214" i="2"/>
  <c r="E215" i="2"/>
  <c r="E216" i="2"/>
  <c r="E217" i="2"/>
  <c r="E218" i="2"/>
  <c r="E219" i="2"/>
  <c r="E220" i="2"/>
  <c r="D35" i="3"/>
  <c r="B8" i="49"/>
  <c r="H28" i="44"/>
  <c r="H27" i="44"/>
  <c r="H35" i="44"/>
  <c r="H32" i="44"/>
  <c r="H19" i="44"/>
  <c r="H12" i="44"/>
  <c r="H11" i="44"/>
  <c r="H16" i="44" s="1"/>
  <c r="I104" i="2"/>
  <c r="H104" i="2"/>
  <c r="G104" i="2"/>
  <c r="F104" i="2"/>
  <c r="E104" i="2"/>
  <c r="D104" i="2"/>
  <c r="C104" i="2"/>
  <c r="I103" i="2"/>
  <c r="H103" i="2"/>
  <c r="G103" i="2"/>
  <c r="F103" i="2"/>
  <c r="E103" i="2"/>
  <c r="D103" i="2"/>
  <c r="C103" i="2"/>
  <c r="F38" i="2"/>
  <c r="G38" i="2"/>
  <c r="C13" i="3" l="1"/>
  <c r="C12" i="3"/>
  <c r="B3" i="71" l="1"/>
  <c r="B1" i="71"/>
  <c r="G35" i="49"/>
  <c r="G27" i="49"/>
  <c r="G19" i="49"/>
  <c r="G11" i="49"/>
  <c r="E16" i="49"/>
  <c r="E37" i="49"/>
  <c r="E38" i="49"/>
  <c r="E39" i="49"/>
  <c r="E40" i="49"/>
  <c r="E41" i="49"/>
  <c r="E29" i="49"/>
  <c r="E30" i="49"/>
  <c r="E31" i="49"/>
  <c r="E32" i="49"/>
  <c r="E33" i="49"/>
  <c r="E21" i="49"/>
  <c r="E22" i="49"/>
  <c r="E23" i="49"/>
  <c r="E24" i="49"/>
  <c r="E25" i="49"/>
  <c r="E36" i="49"/>
  <c r="E28" i="49"/>
  <c r="E20" i="49"/>
  <c r="E13" i="49"/>
  <c r="E14" i="49"/>
  <c r="E15" i="49"/>
  <c r="E17" i="49"/>
  <c r="E12" i="49"/>
  <c r="C13" i="66" s="1"/>
  <c r="C25" i="49"/>
  <c r="C33" i="49" s="1"/>
  <c r="C41" i="49" s="1"/>
  <c r="C24" i="49"/>
  <c r="C32" i="49" s="1"/>
  <c r="C40" i="49" s="1"/>
  <c r="C23" i="49"/>
  <c r="C31" i="49" s="1"/>
  <c r="C39" i="49" s="1"/>
  <c r="C22" i="49"/>
  <c r="C30" i="49" s="1"/>
  <c r="C38" i="49" s="1"/>
  <c r="C21" i="49"/>
  <c r="C29" i="49" s="1"/>
  <c r="C37" i="49" s="1"/>
  <c r="C20" i="49"/>
  <c r="C28" i="49" s="1"/>
  <c r="C36" i="49" s="1"/>
  <c r="G12" i="26" l="1"/>
  <c r="G13" i="26"/>
  <c r="G33" i="26"/>
  <c r="G14" i="26"/>
  <c r="G15" i="26"/>
  <c r="G16" i="26"/>
  <c r="G17" i="26"/>
  <c r="G18" i="26"/>
  <c r="G19" i="26"/>
  <c r="G20" i="26"/>
  <c r="G21" i="26"/>
  <c r="G22" i="26"/>
  <c r="G23" i="26"/>
  <c r="G24" i="26"/>
  <c r="G25" i="26"/>
  <c r="G26" i="26"/>
  <c r="G27" i="26"/>
  <c r="G28" i="26"/>
  <c r="G29" i="26"/>
  <c r="G30" i="26"/>
  <c r="G31" i="26"/>
  <c r="G32" i="26"/>
  <c r="G34" i="26"/>
  <c r="G35" i="26"/>
  <c r="G36" i="26"/>
  <c r="G37" i="26"/>
  <c r="G38" i="26"/>
  <c r="G39" i="26"/>
  <c r="G40" i="26"/>
  <c r="G41" i="26"/>
  <c r="B12" i="26"/>
  <c r="B13" i="26" s="1"/>
  <c r="B14" i="26" s="1"/>
  <c r="B15" i="26" s="1"/>
  <c r="B16" i="26" s="1"/>
  <c r="B17" i="26" s="1"/>
  <c r="B18" i="26" s="1"/>
  <c r="B19" i="26" s="1"/>
  <c r="B20" i="26" s="1"/>
  <c r="B21" i="26" s="1"/>
  <c r="B22" i="26" s="1"/>
  <c r="B23" i="26" s="1"/>
  <c r="B24" i="26" s="1"/>
  <c r="B25" i="26" s="1"/>
  <c r="B26" i="26" s="1"/>
  <c r="B27" i="26" s="1"/>
  <c r="B28" i="26" s="1"/>
  <c r="B29" i="26" s="1"/>
  <c r="B30" i="26" s="1"/>
  <c r="B31" i="26" s="1"/>
  <c r="B32" i="26" s="1"/>
  <c r="B33" i="26" s="1"/>
  <c r="G28" i="44" l="1"/>
  <c r="F28" i="44"/>
  <c r="E28" i="44"/>
  <c r="D28" i="44"/>
  <c r="C28" i="44"/>
  <c r="G27" i="44"/>
  <c r="F27" i="44"/>
  <c r="E27" i="44"/>
  <c r="D27" i="44"/>
  <c r="C27" i="44"/>
  <c r="G12" i="44"/>
  <c r="F12" i="44"/>
  <c r="E12" i="44"/>
  <c r="D12" i="44"/>
  <c r="C12" i="44"/>
  <c r="G11" i="44"/>
  <c r="F11" i="44"/>
  <c r="E11" i="44"/>
  <c r="D11" i="44"/>
  <c r="C11" i="44"/>
  <c r="B26" i="44"/>
  <c r="B10" i="44"/>
  <c r="G39" i="2"/>
  <c r="F39" i="2"/>
  <c r="C15" i="66"/>
  <c r="J31" i="66"/>
  <c r="J32" i="66" s="1"/>
  <c r="I31" i="66"/>
  <c r="I32" i="66" s="1"/>
  <c r="C30" i="44" l="1"/>
  <c r="C14" i="44"/>
  <c r="D31" i="66"/>
  <c r="D32" i="66" s="1"/>
  <c r="B41" i="66"/>
  <c r="B40" i="66"/>
  <c r="B39" i="66"/>
  <c r="B38" i="66"/>
  <c r="C31" i="66"/>
  <c r="C32" i="66" s="1"/>
  <c r="C6" i="66"/>
  <c r="B3" i="66"/>
  <c r="B1" i="66"/>
  <c r="F40" i="2"/>
  <c r="F82" i="2" l="1"/>
  <c r="F83" i="2"/>
  <c r="F84" i="2"/>
  <c r="F85" i="2"/>
  <c r="F86" i="2"/>
  <c r="F87" i="2"/>
  <c r="F88" i="2"/>
  <c r="F89" i="2"/>
  <c r="G8" i="49" l="1"/>
  <c r="H8" i="49" s="1"/>
  <c r="I8" i="49" s="1"/>
  <c r="J8" i="49" s="1"/>
  <c r="B9" i="49"/>
  <c r="F23" i="2"/>
  <c r="C19" i="3" s="1"/>
  <c r="G89" i="2" l="1"/>
  <c r="G88" i="2"/>
  <c r="G87" i="2"/>
  <c r="G86" i="2"/>
  <c r="G85" i="2"/>
  <c r="G84" i="2"/>
  <c r="G83" i="2"/>
  <c r="G82" i="2"/>
  <c r="G56" i="2"/>
  <c r="G55" i="2"/>
  <c r="G57" i="2"/>
  <c r="G61" i="2"/>
  <c r="G59" i="2"/>
  <c r="G54" i="2"/>
  <c r="G40" i="2"/>
  <c r="G43" i="2"/>
  <c r="G41" i="2"/>
  <c r="G42" i="2"/>
  <c r="G58" i="2"/>
  <c r="G60" i="2"/>
  <c r="G44" i="2"/>
  <c r="G45" i="2"/>
  <c r="G46" i="2"/>
  <c r="G37" i="2"/>
  <c r="G35" i="44"/>
  <c r="F35" i="44"/>
  <c r="E35" i="44"/>
  <c r="D35" i="44"/>
  <c r="C35" i="44"/>
  <c r="C36" i="44" s="1"/>
  <c r="B3" i="49" l="1"/>
  <c r="B1" i="49"/>
  <c r="F58" i="2" l="1"/>
  <c r="G32" i="44" l="1"/>
  <c r="F32" i="44"/>
  <c r="E32" i="44"/>
  <c r="D32" i="44"/>
  <c r="C32" i="44"/>
  <c r="G19" i="44"/>
  <c r="F19" i="44"/>
  <c r="E19" i="44"/>
  <c r="D19" i="44"/>
  <c r="C19" i="44"/>
  <c r="C20" i="44" s="1"/>
  <c r="G16" i="44"/>
  <c r="F16" i="44"/>
  <c r="E16" i="44"/>
  <c r="D16" i="44"/>
  <c r="C16" i="44"/>
  <c r="C6" i="44"/>
  <c r="B3" i="44"/>
  <c r="B1" i="44"/>
  <c r="F60" i="2"/>
  <c r="F44" i="2"/>
  <c r="F45" i="2"/>
  <c r="F46" i="2"/>
  <c r="F42" i="2"/>
  <c r="F41" i="2"/>
  <c r="F43" i="2"/>
  <c r="F54" i="2"/>
  <c r="F59" i="2"/>
  <c r="F61" i="2"/>
  <c r="F57" i="2"/>
  <c r="F55" i="2"/>
  <c r="F56" i="2"/>
  <c r="F37" i="2"/>
  <c r="B4" i="66" l="1"/>
  <c r="B4" i="44"/>
  <c r="E200" i="2"/>
  <c r="Z15" i="27" s="1"/>
  <c r="E199" i="2"/>
  <c r="E198" i="2"/>
  <c r="E197" i="2"/>
  <c r="E196" i="2"/>
  <c r="F10" i="27"/>
  <c r="B3" i="27"/>
  <c r="B1" i="27"/>
  <c r="B4" i="26"/>
  <c r="G11" i="26"/>
  <c r="F8" i="26"/>
  <c r="B1" i="26"/>
  <c r="B3" i="26"/>
  <c r="F15" i="27" l="1"/>
  <c r="K15" i="27"/>
  <c r="P15" i="27"/>
  <c r="U15" i="27"/>
  <c r="B4" i="27" l="1"/>
  <c r="I188" i="2"/>
  <c r="G188" i="2"/>
  <c r="E188" i="2"/>
  <c r="C188" i="2"/>
  <c r="I187" i="2"/>
  <c r="G187" i="2"/>
  <c r="E187" i="2"/>
  <c r="C187" i="2"/>
  <c r="I186" i="2"/>
  <c r="G186" i="2"/>
  <c r="E186" i="2"/>
  <c r="C186" i="2"/>
  <c r="I185" i="2"/>
  <c r="G185" i="2"/>
  <c r="E185" i="2"/>
  <c r="C185" i="2"/>
  <c r="I184" i="2"/>
  <c r="G184" i="2"/>
  <c r="E184" i="2"/>
  <c r="C184" i="2"/>
  <c r="I183" i="2"/>
  <c r="G183" i="2"/>
  <c r="E183" i="2"/>
  <c r="C183" i="2"/>
  <c r="D182" i="2"/>
  <c r="F182" i="2" s="1"/>
  <c r="H182" i="2" s="1"/>
  <c r="J182" i="2" s="1"/>
  <c r="J180" i="2"/>
  <c r="H180" i="2"/>
  <c r="F180" i="2"/>
  <c r="D180" i="2"/>
  <c r="B180" i="2"/>
  <c r="D172" i="2"/>
  <c r="F172" i="2" s="1"/>
  <c r="H172" i="2" s="1"/>
  <c r="J172" i="2" s="1"/>
  <c r="E8" i="20" l="1"/>
  <c r="B1" i="20"/>
  <c r="D9" i="15" l="1"/>
  <c r="B3" i="20" l="1"/>
  <c r="F40" i="15" l="1"/>
  <c r="B1" i="15"/>
  <c r="B4" i="20"/>
  <c r="B4" i="15"/>
  <c r="B1" i="3" l="1"/>
  <c r="C8" i="3" s="1"/>
  <c r="D11" i="2"/>
  <c r="B2" i="71" l="1"/>
  <c r="B2" i="66"/>
  <c r="B2" i="49"/>
  <c r="B2" i="44"/>
  <c r="B2" i="27"/>
  <c r="B2" i="26"/>
  <c r="B2" i="20"/>
  <c r="B2" i="15"/>
  <c r="B3" i="15"/>
  <c r="B2" i="3"/>
  <c r="B3" i="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tc={9251D792-E211-4419-A380-6427B2FFAC4B}</author>
  </authors>
  <commentList>
    <comment ref="F15" authorId="0" shapeId="0" xr:uid="{9251D792-E211-4419-A380-6427B2FFAC4B}">
      <text>
        <t xml:space="preserve">[Threaded comment]
Your version of Excel allows you to read this threaded comment; however, any edits to it will get removed if the file is opened in a newer version of Excel. Learn more: https://go.microsoft.com/fwlink/?linkid=870924
Comment:
    Awaiting zips
</t>
      </text>
    </comment>
  </commentList>
</comments>
</file>

<file path=xl/sharedStrings.xml><?xml version="1.0" encoding="utf-8"?>
<sst xmlns="http://schemas.openxmlformats.org/spreadsheetml/2006/main" count="1503" uniqueCount="1169">
  <si>
    <t>Rate History - Monthly Rates</t>
  </si>
  <si>
    <t>Enrollment</t>
  </si>
  <si>
    <t>ASO Fee</t>
  </si>
  <si>
    <t>--</t>
  </si>
  <si>
    <t>Plan Name</t>
  </si>
  <si>
    <t>Subscriber Only</t>
  </si>
  <si>
    <t>Subscriber + Spouse</t>
  </si>
  <si>
    <t>Subscriber + Child</t>
  </si>
  <si>
    <t>Subscriber + Child(ren)</t>
  </si>
  <si>
    <t>Family</t>
  </si>
  <si>
    <t>Key:</t>
  </si>
  <si>
    <t>Internal Inputs (Bolton)</t>
  </si>
  <si>
    <t>Bidder Inputs</t>
  </si>
  <si>
    <t>Internal Instructions</t>
  </si>
  <si>
    <t>-Hide this worksheet before releasing to Market</t>
  </si>
  <si>
    <t>Group Name:</t>
  </si>
  <si>
    <t>Albemarle</t>
  </si>
  <si>
    <t>Group Abbreviation:</t>
  </si>
  <si>
    <t>&lt;Abbreviation&gt;</t>
  </si>
  <si>
    <t>Additional Group Name:</t>
  </si>
  <si>
    <t>&lt;Other Group Name&gt;</t>
  </si>
  <si>
    <t>Sub-Groups:</t>
  </si>
  <si>
    <t>&lt;Sub-group 1&gt;</t>
  </si>
  <si>
    <t>&lt;Sub-group 2&gt;</t>
  </si>
  <si>
    <t>&lt;Sub-group 3&gt;</t>
  </si>
  <si>
    <t>&lt;Sub-group 4&gt;</t>
  </si>
  <si>
    <t>&lt;Sub-group 5&gt;</t>
  </si>
  <si>
    <t>TF</t>
  </si>
  <si>
    <t>Technical Form</t>
  </si>
  <si>
    <t>Effective Date (MM/DD/YYY)</t>
  </si>
  <si>
    <t>Current YTD</t>
  </si>
  <si>
    <t>Prior Year 1</t>
  </si>
  <si>
    <t>Prior Year 2</t>
  </si>
  <si>
    <t>PF</t>
  </si>
  <si>
    <t>Proposal Form</t>
  </si>
  <si>
    <t>Plan Years:</t>
  </si>
  <si>
    <t>BF</t>
  </si>
  <si>
    <t>Bid Form</t>
  </si>
  <si>
    <t>Final For Reference</t>
  </si>
  <si>
    <t>RFP#</t>
  </si>
  <si>
    <t>&lt;######&gt;</t>
  </si>
  <si>
    <t>Proposal Form Type:</t>
  </si>
  <si>
    <t>Technical Proposal</t>
  </si>
  <si>
    <t>Price Proposal</t>
  </si>
  <si>
    <t>Internal Checklist:</t>
  </si>
  <si>
    <t>Rate Guarantee:</t>
  </si>
  <si>
    <t>Is everything printer friendly</t>
  </si>
  <si>
    <t>Benefit Coverage / Services:</t>
  </si>
  <si>
    <t>Years</t>
  </si>
  <si>
    <t>Group Name Changed</t>
  </si>
  <si>
    <t>Benefit Name 1</t>
  </si>
  <si>
    <t>Dental</t>
  </si>
  <si>
    <t>Three</t>
  </si>
  <si>
    <t>Worksheet Forms coordinate with name of Worksheet Tab Name</t>
  </si>
  <si>
    <t>Benefit Name 2</t>
  </si>
  <si>
    <t>Worksheet Form coordinates with table of contents and specific questions referencing Worksheet Form</t>
  </si>
  <si>
    <t>Benefit Name 3</t>
  </si>
  <si>
    <t>Roboto Font</t>
  </si>
  <si>
    <t>Benefit Name 4</t>
  </si>
  <si>
    <t>Sheets are protected</t>
  </si>
  <si>
    <t>Benefit Name 5</t>
  </si>
  <si>
    <t>Benefit Name 6</t>
  </si>
  <si>
    <t>Applicable Coverages</t>
  </si>
  <si>
    <t>#</t>
  </si>
  <si>
    <t>Name</t>
  </si>
  <si>
    <t>Final For Reference (Worksheet Name)</t>
  </si>
  <si>
    <t>Worksheet Tab</t>
  </si>
  <si>
    <t>~</t>
  </si>
  <si>
    <t>ALL</t>
  </si>
  <si>
    <t>Technical</t>
  </si>
  <si>
    <t>1.0</t>
  </si>
  <si>
    <t>General Questionnaire</t>
  </si>
  <si>
    <t>1.1</t>
  </si>
  <si>
    <t>Client Specific Questionnaire</t>
  </si>
  <si>
    <t>DEN</t>
  </si>
  <si>
    <t>1.2</t>
  </si>
  <si>
    <t>Dental Questionnaire</t>
  </si>
  <si>
    <t>VISION</t>
  </si>
  <si>
    <t>2.0</t>
  </si>
  <si>
    <t>Dental Geo Access PPO</t>
  </si>
  <si>
    <t>2.1</t>
  </si>
  <si>
    <t>Dental Providers by County</t>
  </si>
  <si>
    <t>DENTAL</t>
  </si>
  <si>
    <t>3.0</t>
  </si>
  <si>
    <t>Top Dental Providers</t>
  </si>
  <si>
    <t>4.0</t>
  </si>
  <si>
    <t>Proposed Dental Plan Design</t>
  </si>
  <si>
    <t>5.0</t>
  </si>
  <si>
    <t>Deviations</t>
  </si>
  <si>
    <t>6.0</t>
  </si>
  <si>
    <t>Key Differentiators</t>
  </si>
  <si>
    <t>7.0</t>
  </si>
  <si>
    <t>References</t>
  </si>
  <si>
    <t>Financial</t>
  </si>
  <si>
    <t>Dental Price Questionnaire</t>
  </si>
  <si>
    <t>Administrative Services Only (ASO) Fees</t>
  </si>
  <si>
    <t>DHMO Fee schedule</t>
  </si>
  <si>
    <t>Monthly Premium Equivalent Rates</t>
  </si>
  <si>
    <t>Fully-Insured Rates</t>
  </si>
  <si>
    <t>Top CDT Pricing by Zip Codes</t>
  </si>
  <si>
    <t>Performance Guarantees</t>
  </si>
  <si>
    <t>Financial/Price Form</t>
  </si>
  <si>
    <r>
      <t xml:space="preserve">For </t>
    </r>
    <r>
      <rPr>
        <b/>
        <i/>
        <u/>
        <sz val="11"/>
        <color theme="1"/>
        <rFont val="Roboto"/>
      </rPr>
      <t>Geo Access</t>
    </r>
    <r>
      <rPr>
        <b/>
        <u/>
        <sz val="11"/>
        <color theme="1"/>
        <rFont val="Roboto"/>
      </rPr>
      <t xml:space="preserve"> Worksheet</t>
    </r>
  </si>
  <si>
    <t>Top Zip Codes by Member Population</t>
  </si>
  <si>
    <t>County</t>
  </si>
  <si>
    <t>Fluvana</t>
  </si>
  <si>
    <t>Greene</t>
  </si>
  <si>
    <t>Orange</t>
  </si>
  <si>
    <t>Waynesboro</t>
  </si>
  <si>
    <t>Nelson</t>
  </si>
  <si>
    <t>Augusta</t>
  </si>
  <si>
    <t>City</t>
  </si>
  <si>
    <t>Charolettesville</t>
  </si>
  <si>
    <t>Palmyra</t>
  </si>
  <si>
    <t>Ruckersville</t>
  </si>
  <si>
    <t>Barboursville</t>
  </si>
  <si>
    <t>Nellysford</t>
  </si>
  <si>
    <t>Verona</t>
  </si>
  <si>
    <t>State</t>
  </si>
  <si>
    <t>VA</t>
  </si>
  <si>
    <t>3 digit zip codes</t>
  </si>
  <si>
    <t>Combined (City and State)</t>
  </si>
  <si>
    <t>Combined (County and State)</t>
  </si>
  <si>
    <t>Plan 1</t>
  </si>
  <si>
    <t>Plan 2</t>
  </si>
  <si>
    <t>Plan 3</t>
  </si>
  <si>
    <t>Plan 4</t>
  </si>
  <si>
    <t>Current Plan Names</t>
  </si>
  <si>
    <t>Low</t>
  </si>
  <si>
    <t xml:space="preserve">High </t>
  </si>
  <si>
    <t>Dental C</t>
  </si>
  <si>
    <t>Dental D</t>
  </si>
  <si>
    <t>Funding Arrangement</t>
  </si>
  <si>
    <t>Self-Insured</t>
  </si>
  <si>
    <t>For Dropdown</t>
  </si>
  <si>
    <t>Totals</t>
  </si>
  <si>
    <t>Coverage Tiers</t>
  </si>
  <si>
    <t>Medicare</t>
  </si>
  <si>
    <t>CURRENT Rates</t>
  </si>
  <si>
    <t>For CPT Pricing Bidforms</t>
  </si>
  <si>
    <t>Top CPT costs by Zip Codes</t>
  </si>
  <si>
    <t>ZipCode</t>
  </si>
  <si>
    <t>3-Digit Zip</t>
  </si>
  <si>
    <t>229</t>
  </si>
  <si>
    <t>244</t>
  </si>
  <si>
    <t>232</t>
  </si>
  <si>
    <t>245</t>
  </si>
  <si>
    <t>227</t>
  </si>
  <si>
    <t>230</t>
  </si>
  <si>
    <t>228</t>
  </si>
  <si>
    <t>201</t>
  </si>
  <si>
    <t>231</t>
  </si>
  <si>
    <t>239</t>
  </si>
  <si>
    <t>221</t>
  </si>
  <si>
    <t>220</t>
  </si>
  <si>
    <t>224</t>
  </si>
  <si>
    <t>238</t>
  </si>
  <si>
    <t>040</t>
  </si>
  <si>
    <t>100</t>
  </si>
  <si>
    <t>223</t>
  </si>
  <si>
    <t>226</t>
  </si>
  <si>
    <t>436</t>
  </si>
  <si>
    <t>Instructions</t>
  </si>
  <si>
    <t>Please Read:</t>
  </si>
  <si>
    <t>NOTICE:</t>
  </si>
  <si>
    <t>You must read these instructions in full and confirm you have read and understand them by entering your name and date in the appropriate fields at the bottom of this spreadsheet.</t>
  </si>
  <si>
    <r>
      <rPr>
        <u/>
        <sz val="11"/>
        <color theme="1"/>
        <rFont val="Roboto"/>
      </rPr>
      <t>Instructions</t>
    </r>
    <r>
      <rPr>
        <sz val="11"/>
        <color theme="1"/>
        <rFont val="Roboto"/>
      </rPr>
      <t>:</t>
    </r>
  </si>
  <si>
    <t xml:space="preserve">Please do not modify the tabs. Modifying the tabs or layout may eliminate your company from consideration. Please do not:
- Add or Delete Cells
- Renumber or Add Questions
- Delete Questions - If you cannot respond to a question please just note - 'No Response Available' or 'N/A'.
Responses to questions should be brief and concise. 'Yes' or 'No' responses are encouraged when appropriate within the dropdown menu. The maximum amount of characters for a response is 500.
</t>
  </si>
  <si>
    <t>Hold Harmless Agreement</t>
  </si>
  <si>
    <t>Vendor shall indemnify and hold harmless the Client, its respective directors, officers, employees (acting in the course of their employment, but not as claimants) and agents, against any and all liability or expense (including the cost of legal defense or settlement) which was caused by (vendor’s) negligent or intentional misconduct, breach of this Agreement, fraud, or its breach of fiduciary responsibility, related to or arising out of this Agreement or the Client’s role as employer or Plan sponsor.
The party seeking indemnification under (a) above must notify the indemnifying party promptly in writing of any actual or threatened action, suit or proceeding to which it claims such indemnity applies.  Failure to notify the indemnifying party shall be deemed a waiver of the right to seek indemnification.
The party seeking indemnification may assume responsibility for the direction of its own defense at any time, including the right to settle or compromise any claim against it without the consent of the indemnifying party, provided that in doing so it shall be deemed to have waived its right to indemnification except in cases where the indemnifying party has declined to defend against the claim.  
The indemnification obligations of (vendor) shall terminate upon the expiration of the Agreement except as to any matter concerning which a claim has been asserted by notice to the other party at the time of such expiration or within 365 days after effective date of Agreement termination.</t>
  </si>
  <si>
    <t>RFP Information</t>
  </si>
  <si>
    <t>RFP Coverages:</t>
  </si>
  <si>
    <t>Effective Date for all Lines:</t>
  </si>
  <si>
    <t>Current Carrier(s):</t>
  </si>
  <si>
    <t>Coverage</t>
  </si>
  <si>
    <t>Carrier Name</t>
  </si>
  <si>
    <t>Anthem</t>
  </si>
  <si>
    <t>Clinical Programs / Point Solutions</t>
  </si>
  <si>
    <t xml:space="preserve">HRIS / Benefits Administrator </t>
  </si>
  <si>
    <t>Proposed Fee Guarantee:</t>
  </si>
  <si>
    <t>Notes:</t>
  </si>
  <si>
    <t>Current Commissions:</t>
  </si>
  <si>
    <t>Requested Commissions:</t>
  </si>
  <si>
    <t xml:space="preserve">RFP Timeline: </t>
  </si>
  <si>
    <t>Activity</t>
  </si>
  <si>
    <t>Date</t>
  </si>
  <si>
    <t>RFP Released</t>
  </si>
  <si>
    <t>Deadline to submit questions</t>
  </si>
  <si>
    <t>Addendum with responses released to vendors</t>
  </si>
  <si>
    <t>RFPs due</t>
  </si>
  <si>
    <t>Bidder interviews conducted (Optional)</t>
  </si>
  <si>
    <t>Evaluate Financial RFP Responses, Score and Select Finalists (if applicable) or winning Vendor</t>
  </si>
  <si>
    <t>Request BAFO (if applicable)</t>
  </si>
  <si>
    <t>BAFO Due (if applicable)</t>
  </si>
  <si>
    <t>Evaluate BAFO, Finalize Analysis and Recommendations (if applicable)</t>
  </si>
  <si>
    <t>Select Vendor</t>
  </si>
  <si>
    <t>Implementation (including Open Enrollment)</t>
  </si>
  <si>
    <t>Effective Date</t>
  </si>
  <si>
    <t>Provided Data:</t>
  </si>
  <si>
    <t>Current plan documents: SBC/SPD as applicable - separate attachment</t>
  </si>
  <si>
    <t>Separate Attachment</t>
  </si>
  <si>
    <t>Census</t>
  </si>
  <si>
    <t>Enrollment data</t>
  </si>
  <si>
    <t>Claims data</t>
  </si>
  <si>
    <r>
      <rPr>
        <u/>
        <sz val="11"/>
        <color theme="1"/>
        <rFont val="Roboto"/>
      </rPr>
      <t>Disclaimer &amp; Intent to Bid</t>
    </r>
    <r>
      <rPr>
        <sz val="11"/>
        <color theme="1"/>
        <rFont val="Roboto"/>
      </rPr>
      <t>:</t>
    </r>
  </si>
  <si>
    <t xml:space="preserve">By entering my name and date below I am confirming my firm's intent to bid, that I have read the above instructions in full regarding providing responses to the Questions in this workbook, and completion of the proposal forms.  I also confirm our firm understands the information provided in this Request for Proposal and all attachments is confidential and proprietary and will only be used to prepare a proposal response.  
</t>
  </si>
  <si>
    <t>Company:</t>
  </si>
  <si>
    <t>Name:</t>
  </si>
  <si>
    <t>Date:</t>
  </si>
  <si>
    <t>LIST YOUR PROPOSED NETWORK(S) FOR THE PROPOSED COVERAGES</t>
  </si>
  <si>
    <t>Primary:</t>
  </si>
  <si>
    <t>Dental PPO</t>
  </si>
  <si>
    <t>Secondary:
(if offering)</t>
  </si>
  <si>
    <t>Dental Claims Repricing File</t>
  </si>
  <si>
    <t>Please complete the repricing excel file that was sent separately from this bidforms workbook:</t>
  </si>
  <si>
    <t>Albemarle_2028 RFP_Dental_Repricing.xlsb</t>
  </si>
  <si>
    <r>
      <t xml:space="preserve">This Questionnaire is designed for you to answer specific questions regarding your organization and the services you are proposing. Please respond to these questions completely and accurately. Please choose from the drop down in the </t>
    </r>
    <r>
      <rPr>
        <b/>
        <sz val="10"/>
        <color theme="1"/>
        <rFont val="Roboto"/>
      </rPr>
      <t>"Response"</t>
    </r>
    <r>
      <rPr>
        <sz val="10"/>
        <color theme="1"/>
        <rFont val="Roboto"/>
      </rPr>
      <t xml:space="preserve"> column when available and input your response </t>
    </r>
    <r>
      <rPr>
        <sz val="10"/>
        <rFont val="Roboto"/>
      </rPr>
      <t xml:space="preserve">in the </t>
    </r>
    <r>
      <rPr>
        <b/>
        <sz val="10"/>
        <rFont val="Roboto"/>
      </rPr>
      <t>"Additional Response"</t>
    </r>
    <r>
      <rPr>
        <sz val="10"/>
        <rFont val="Roboto"/>
      </rPr>
      <t xml:space="preserve"> Section</t>
    </r>
    <r>
      <rPr>
        <sz val="10"/>
        <color theme="1"/>
        <rFont val="Roboto"/>
      </rPr>
      <t xml:space="preserve">. </t>
    </r>
    <r>
      <rPr>
        <sz val="10"/>
        <rFont val="Roboto"/>
      </rPr>
      <t xml:space="preserve">Also provide attachments when applicable - see </t>
    </r>
    <r>
      <rPr>
        <b/>
        <sz val="10"/>
        <rFont val="Roboto"/>
      </rPr>
      <t>Attachments</t>
    </r>
    <r>
      <rPr>
        <sz val="10"/>
        <rFont val="Roboto"/>
      </rPr>
      <t xml:space="preserve"> tab in this document for a full list of Attachments to submit with your proposal package.</t>
    </r>
  </si>
  <si>
    <t>Bidder Name</t>
  </si>
  <si>
    <t>Question</t>
  </si>
  <si>
    <t>ACTION</t>
  </si>
  <si>
    <t>RESPONSE</t>
  </si>
  <si>
    <t>ADDITIONAL RESPONSE</t>
  </si>
  <si>
    <t>Character Length</t>
  </si>
  <si>
    <t xml:space="preserve">Confirm your proposed admin fees are mature for the 1st year.  </t>
  </si>
  <si>
    <t>Provide Response</t>
  </si>
  <si>
    <t>&lt;Select One&gt;</t>
  </si>
  <si>
    <t>Confirm your administration fees are firm for a minimum of 3 years</t>
  </si>
  <si>
    <t>Which funding arrangement are you proposing for the proposed standardized plans? E.g. Fully-Insured, Self-Insured, Hybrid, etc.</t>
  </si>
  <si>
    <t>Confirm you agree to a self-billing format for administrative fees.</t>
  </si>
  <si>
    <t xml:space="preserve">Confirm no advance deposits or prefunding of claims is required.  </t>
  </si>
  <si>
    <t>Describe any late penalties that may be assessed.</t>
  </si>
  <si>
    <t xml:space="preserve">How do you determine your fee schedule for Dental claims?  </t>
  </si>
  <si>
    <t>How often do you update your fee schedule for the Dental provider network(s) for the plan you are proposing?</t>
  </si>
  <si>
    <t>Confirm you can provide ID card preparation, printing and mailing to employee's home at no additional cost.  If there is an additional cost, please describe.</t>
  </si>
  <si>
    <t>Will there be any implementation fees should the business be awarded?</t>
  </si>
  <si>
    <t>Will you provide an implementation credit if awarded the business?</t>
  </si>
  <si>
    <t xml:space="preserve">Will you offer any communication credits? Please specify amount and if this credit will be provided for all years of the awarded contract (3 years plus 2, 1-year extensions)?  Also describe any limitations to the use of this credit and documentation required.  </t>
  </si>
  <si>
    <t xml:space="preserve">Will you offer any technology credits? Please specify amount and if this credit will be provided for all years of the awarded contract (3 years plus 2, 1-year extensions)?  Also describe any limitations to the use of this credit and documentation required.  </t>
  </si>
  <si>
    <t xml:space="preserve">Will you offer any discretionary credits? Please specify amount and if this credit will be provided for all years of the awarded contract (3 years plus 2, 1-year extensions)?  Also describe any limitations to the use of this credit and documentation required.  </t>
  </si>
  <si>
    <t>Is there any impact to rates/fees if you are awarded multiple lines of coverage?</t>
  </si>
  <si>
    <t>Remove if no other awards being marketed together</t>
  </si>
  <si>
    <t xml:space="preserve">Indicate whether billing statements and accompanying paid claims detail are available online to the Group's benefits personnel. </t>
  </si>
  <si>
    <t>Confirm renewals will be delivered by 180 days prior to the start of each renewal plan year.</t>
  </si>
  <si>
    <t>Confirm fees are final regardless of plan enrollment unless enrollment changes by +/- 15%</t>
  </si>
  <si>
    <t>How will renewals be calculated for a group of this size?</t>
  </si>
  <si>
    <t>Provide a thorough explanation of how paid claim reports are reconciled to billing invoices.</t>
  </si>
  <si>
    <t>Describe how claims are funded and frequency of funding. Please describe the reconciliation process.</t>
  </si>
  <si>
    <t>List all online benefit administration platforms you integrate with, and if you provide a PEPM offset or other credit to the benefit administration fee if one of these platforms are used in the future. Please list the amount of credit or offset that would be provided in the event a new online benefit administration system is implemented.</t>
  </si>
  <si>
    <t xml:space="preserve">Does your proposal include any shared savings programs?  If yes, list and identify what percent of savings are retained.  Clarify when it applies, especially in situations with overlapping networks. This is often seen for out-of-network / non-participating providers.  However in some cases, it may apply for in-network situations. </t>
  </si>
  <si>
    <t>ATTACHMENTS - Please provide the following as attachments to your  Price Proposal  RFP Response IF INCLUDED IN YOUR OFFER:</t>
  </si>
  <si>
    <t>A</t>
  </si>
  <si>
    <t>Provide as Attachment</t>
  </si>
  <si>
    <t>B</t>
  </si>
  <si>
    <t>Provider Recruitment Guarantee</t>
  </si>
  <si>
    <t>C</t>
  </si>
  <si>
    <t>In-Network Utilization Guarantee</t>
  </si>
  <si>
    <t>D</t>
  </si>
  <si>
    <t>Trend OR Discount Guarantee</t>
  </si>
  <si>
    <t>E</t>
  </si>
  <si>
    <t>Description of any Cross Sell Discounts</t>
  </si>
  <si>
    <t>F</t>
  </si>
  <si>
    <t>Descriptions of any other guarantees or financial offers should be attached</t>
  </si>
  <si>
    <t>G</t>
  </si>
  <si>
    <t xml:space="preserve">Provide a sample contract. </t>
  </si>
  <si>
    <t>Network Name:</t>
  </si>
  <si>
    <t>&lt;Enter Proposed Network&gt;</t>
  </si>
  <si>
    <t>Plans</t>
  </si>
  <si>
    <t>CURRENT PLANS</t>
  </si>
  <si>
    <t>PROPOSED &lt;ACTIVES&gt;</t>
  </si>
  <si>
    <t>DENTAL (ASO)</t>
  </si>
  <si>
    <t>PROPOSED</t>
  </si>
  <si>
    <t>Enrollment (Monthly)</t>
  </si>
  <si>
    <t>Enrolled Subscribers</t>
  </si>
  <si>
    <t>Total</t>
  </si>
  <si>
    <t>FEES - Per Subscriber Per Month (PSPM)</t>
  </si>
  <si>
    <t>Without Shared Savings (Traditional)</t>
  </si>
  <si>
    <t>With Shared Savings</t>
  </si>
  <si>
    <t>Included in Base Admin Fee</t>
  </si>
  <si>
    <t>Fee Amount PSPM 
(if not included in Base Admin Fee)</t>
  </si>
  <si>
    <t>Comments</t>
  </si>
  <si>
    <t>Base Administrative Fee  (Mature)</t>
  </si>
  <si>
    <t>Initial Plan Installation Fees (set-up fees)</t>
  </si>
  <si>
    <t>Network Access Fee</t>
  </si>
  <si>
    <t>Network/Vendor Interface Fee</t>
  </si>
  <si>
    <t>Utilization Review Fee</t>
  </si>
  <si>
    <t>Claims Fiduciary</t>
  </si>
  <si>
    <t>Self-funded run-off claims for 12 months following the termination</t>
  </si>
  <si>
    <t>ID Card(s) Printed and Mailed to New Members</t>
  </si>
  <si>
    <t xml:space="preserve">Benefit Summaries and Evidence or Certificate of Coverage </t>
  </si>
  <si>
    <t>Estimate the Cost of Care Tool</t>
  </si>
  <si>
    <t>Standard Reports Annually</t>
  </si>
  <si>
    <t>Ad hoc Reporting</t>
  </si>
  <si>
    <r>
      <t>Other (</t>
    </r>
    <r>
      <rPr>
        <sz val="10"/>
        <color rgb="FFFF0000"/>
        <rFont val="Roboto"/>
      </rPr>
      <t>Name</t>
    </r>
    <r>
      <rPr>
        <sz val="10"/>
        <rFont val="Roboto"/>
      </rPr>
      <t>)</t>
    </r>
  </si>
  <si>
    <t>TOTAL ADMINISTRATIVE FEES</t>
  </si>
  <si>
    <t>TOTAL ANNUAL FIXED COST</t>
  </si>
  <si>
    <t xml:space="preserve">EXPECTED CLAIMS </t>
  </si>
  <si>
    <t>Expected Monthly Claims PSPM</t>
  </si>
  <si>
    <t>% Trend Factor</t>
  </si>
  <si>
    <t>Trend Months Projected</t>
  </si>
  <si>
    <t>ADMINISTRATIVE FEE / PREMIUM RATE GUARANTEES</t>
  </si>
  <si>
    <t xml:space="preserve">Provide Fee Cap or Guarantee for all Years of Contract </t>
  </si>
  <si>
    <t>GUARANTEES</t>
  </si>
  <si>
    <t>Dollar, % Admin Fee and/or PSPM</t>
  </si>
  <si>
    <t>Trend OR Network Discount Guarantee</t>
  </si>
  <si>
    <t>Claim Cost Discount Guarantee</t>
  </si>
  <si>
    <t>CREDITS (List amount, duration, and conditions if any)</t>
  </si>
  <si>
    <t>Must be provided for ALL Years of Contract</t>
  </si>
  <si>
    <t>Discretionary Credit</t>
  </si>
  <si>
    <t>Wellness</t>
  </si>
  <si>
    <t>Technology</t>
  </si>
  <si>
    <t>Communications</t>
  </si>
  <si>
    <t>Claims Audit</t>
  </si>
  <si>
    <t>Implementation (to cover any file programming charges)</t>
  </si>
  <si>
    <t>Cross-sell Credit or discount</t>
  </si>
  <si>
    <t>Network Access Costs</t>
  </si>
  <si>
    <t>Fee ($) / %</t>
  </si>
  <si>
    <t>Out-of-Network Claim / Discount Negotiations</t>
  </si>
  <si>
    <t>Subrogation Services</t>
  </si>
  <si>
    <t>Shared Savings Fee/Dollar on IN-NETWORK Savings</t>
  </si>
  <si>
    <t>Shared Savings Percentage on IN-NETWORK Savings</t>
  </si>
  <si>
    <t>Shared Savings Fee/Dollar on OUT-OF-NETWORK Savings</t>
  </si>
  <si>
    <t>Shared Savings Percentage on OUT-OF-NETWORK Savings</t>
  </si>
  <si>
    <t>COMPLETE FOR THE DHMO PLAN YOU ARE QUOTING</t>
  </si>
  <si>
    <t>Please provide the deviated copay for the benefit if different from current</t>
  </si>
  <si>
    <t>Sample</t>
  </si>
  <si>
    <t>Code</t>
  </si>
  <si>
    <t>Procedure Description</t>
  </si>
  <si>
    <t>Patient Charge Schedule</t>
  </si>
  <si>
    <t>Proposed Plan Deviations</t>
  </si>
  <si>
    <r>
      <rPr>
        <b/>
        <sz val="9.5"/>
        <color rgb="FF0B56A1"/>
        <rFont val="Arial"/>
        <family val="2"/>
      </rPr>
      <t>Office visit fee (Per patient, per office visit in addition to any other applicable patient charges)</t>
    </r>
  </si>
  <si>
    <t>Office visit fee</t>
  </si>
  <si>
    <t>Diagnostic/preventive – Oral evaluations are limited to a combined total of 4 of the following evaluations during a 12 consecutive month period: periodic oral evaluations (D0120), comprehensive oral evaluations (D0150), comprehensive periodontal evaluations
(D0180) and oral evaluations for patients under 3 years of age (D0145)</t>
  </si>
  <si>
    <t>D9310</t>
  </si>
  <si>
    <t>Consultation (diagnostic service provided by dentist or physician other than requesting dentist or physician)</t>
  </si>
  <si>
    <t>D0120</t>
  </si>
  <si>
    <r>
      <rPr>
        <sz val="9.5"/>
        <rFont val="Arial"/>
        <family val="2"/>
      </rPr>
      <t>Periodic oral evaluation – Established patient</t>
    </r>
  </si>
  <si>
    <t>D0140</t>
  </si>
  <si>
    <r>
      <rPr>
        <sz val="9.5"/>
        <rFont val="Arial"/>
        <family val="2"/>
      </rPr>
      <t>Limited oral evaluation – Problem focused</t>
    </r>
  </si>
  <si>
    <t>D0145</t>
  </si>
  <si>
    <t>Oral evaluation for a patient under 3 years of age and counseling with primary caregiver</t>
  </si>
  <si>
    <t>D0150</t>
  </si>
  <si>
    <r>
      <rPr>
        <sz val="9.5"/>
        <rFont val="Arial"/>
        <family val="2"/>
      </rPr>
      <t>Comprehensive oral evaluation – New or established patient</t>
    </r>
  </si>
  <si>
    <t>D0160</t>
  </si>
  <si>
    <t>Detailed and extensive oral evaluation - Problem focused, by report (limit 2 per calendar year; only covered in conjunction with Temporomandibular Joint (TMJ) evaluation)</t>
  </si>
  <si>
    <t>D0170</t>
  </si>
  <si>
    <r>
      <rPr>
        <sz val="9.5"/>
        <rFont val="Arial"/>
        <family val="2"/>
      </rPr>
      <t>Re-evaluation – Limited, problem focused (established patient;</t>
    </r>
    <r>
      <rPr>
        <sz val="10"/>
        <rFont val="Arial"/>
        <family val="2"/>
      </rPr>
      <t xml:space="preserve"> not post-operative visit)</t>
    </r>
  </si>
  <si>
    <t>D0171</t>
  </si>
  <si>
    <r>
      <rPr>
        <sz val="9.5"/>
        <rFont val="Arial"/>
        <family val="2"/>
      </rPr>
      <t>Re-evaluation – Post-operative office visit</t>
    </r>
  </si>
  <si>
    <t>D0180</t>
  </si>
  <si>
    <r>
      <rPr>
        <sz val="9.5"/>
        <rFont val="Arial"/>
        <family val="2"/>
      </rPr>
      <t>Comprehensive periodontal evaluation – New or established</t>
    </r>
    <r>
      <rPr>
        <sz val="10"/>
        <rFont val="Arial"/>
        <family val="2"/>
      </rPr>
      <t xml:space="preserve"> patient</t>
    </r>
  </si>
  <si>
    <t>D0210</t>
  </si>
  <si>
    <r>
      <rPr>
        <sz val="9.5"/>
        <rFont val="Arial"/>
        <family val="2"/>
      </rPr>
      <t xml:space="preserve">X-rays intraoral – Complete series of radiographic images </t>
    </r>
    <r>
      <rPr>
        <i/>
        <sz val="9.5"/>
        <rFont val="Arial"/>
        <family val="2"/>
      </rPr>
      <t>(limit</t>
    </r>
    <r>
      <rPr>
        <sz val="10"/>
        <rFont val="Arial"/>
        <family val="2"/>
      </rPr>
      <t xml:space="preserve"> 1 every 3 years)</t>
    </r>
  </si>
  <si>
    <t>D0220</t>
  </si>
  <si>
    <r>
      <rPr>
        <sz val="9.5"/>
        <rFont val="Arial"/>
        <family val="2"/>
      </rPr>
      <t>X-rays intraoral – Periapical – First radiographic image</t>
    </r>
  </si>
  <si>
    <t>D0230</t>
  </si>
  <si>
    <r>
      <rPr>
        <sz val="9.5"/>
        <rFont val="Arial"/>
        <family val="2"/>
      </rPr>
      <t>X-rays intraoral – Periapical – Each additional radiographic image</t>
    </r>
  </si>
  <si>
    <t>D0240</t>
  </si>
  <si>
    <r>
      <rPr>
        <sz val="9.5"/>
        <rFont val="Arial"/>
        <family val="2"/>
      </rPr>
      <t>X-rays intraoral – Occlusal radiographic image</t>
    </r>
  </si>
  <si>
    <t>D0270</t>
  </si>
  <si>
    <r>
      <rPr>
        <sz val="9.5"/>
        <rFont val="Arial"/>
        <family val="2"/>
      </rPr>
      <t>X-rays (bitewing) – Single radiographic image</t>
    </r>
  </si>
  <si>
    <t>D0272</t>
  </si>
  <si>
    <r>
      <rPr>
        <sz val="9.5"/>
        <rFont val="Arial"/>
        <family val="2"/>
      </rPr>
      <t>X-rays (bitewings) – 2 radiographic images</t>
    </r>
  </si>
  <si>
    <t>D0273</t>
  </si>
  <si>
    <r>
      <rPr>
        <sz val="9.5"/>
        <rFont val="Arial"/>
        <family val="2"/>
      </rPr>
      <t>X-rays (bitewings) – 3 radiographic images</t>
    </r>
  </si>
  <si>
    <t>D0274</t>
  </si>
  <si>
    <r>
      <rPr>
        <sz val="9.5"/>
        <rFont val="Arial"/>
        <family val="2"/>
      </rPr>
      <t>X-rays (bitewings) – 4 radiographic images</t>
    </r>
  </si>
  <si>
    <t>D0277</t>
  </si>
  <si>
    <r>
      <rPr>
        <sz val="9.5"/>
        <rFont val="Arial"/>
        <family val="2"/>
      </rPr>
      <t>X-rays (bitewings, vertical) – 7 to 8 radiographic images</t>
    </r>
  </si>
  <si>
    <t>D0330</t>
  </si>
  <si>
    <r>
      <rPr>
        <sz val="9.5"/>
        <rFont val="Arial"/>
        <family val="2"/>
      </rPr>
      <t xml:space="preserve">X-rays (panoramic radiographic image) – </t>
    </r>
    <r>
      <rPr>
        <i/>
        <sz val="9.5"/>
        <rFont val="Arial"/>
        <family val="2"/>
      </rPr>
      <t>(limit 1 every 3 years)</t>
    </r>
  </si>
  <si>
    <t>D0340</t>
  </si>
  <si>
    <t>2D cephalometric radiographic image - Acquisition, $0.00
measurement and analysis (when utilized for orthodontic services,
see D8999</t>
  </si>
  <si>
    <t>D0350</t>
  </si>
  <si>
    <t>2D oral/facial photographic images obtained intra-orally or extra-orally (when utilized for orthodontic services, see D8999)</t>
  </si>
  <si>
    <t>D0351</t>
  </si>
  <si>
    <t>3D photographic image (when utilized for orthodontic services, see D8999)</t>
  </si>
  <si>
    <t>D0368</t>
  </si>
  <si>
    <t>Cone beam CT capture and interpretation for TMJ series including two or more exposures (limit 1 per calendar year; only covered in conjunction with Temporomandibular Joint (TMJ) evaluation)</t>
  </si>
  <si>
    <t>D0391</t>
  </si>
  <si>
    <t>Interpretation of diagnostic image by a practitioner not associated with capture of the image, including report</t>
  </si>
  <si>
    <t>D0393</t>
  </si>
  <si>
    <t>Treatment simulation using 3D image volume</t>
  </si>
  <si>
    <t>D0394</t>
  </si>
  <si>
    <t>Digital subtraction of two or more images or image volumes of the same modality</t>
  </si>
  <si>
    <t>D0395</t>
  </si>
  <si>
    <t>Fusion of two or more 3D image volumes of one or more modalities</t>
  </si>
  <si>
    <t>D0414</t>
  </si>
  <si>
    <t>Laboratory processing of microbial specimen to include culture and sensitivity studies, preparation, and transmission of written
report</t>
  </si>
  <si>
    <t>D0431</t>
  </si>
  <si>
    <t>Oral cancer screening using a special light source</t>
  </si>
  <si>
    <t>D0460</t>
  </si>
  <si>
    <t>Pulp vitality tests</t>
  </si>
  <si>
    <t>D0470</t>
  </si>
  <si>
    <t>Diagnostic casts</t>
  </si>
  <si>
    <t>D0472</t>
  </si>
  <si>
    <t>Pathology report – Gross examination of lesion (only when tooth related)</t>
  </si>
  <si>
    <t>D0473</t>
  </si>
  <si>
    <t>Pathology report – Microscopic examination of lesion(only when tooth related)</t>
  </si>
  <si>
    <t>D0474</t>
  </si>
  <si>
    <t>Pathology report – Microscopic examination of lesion and area (only when tooth related)</t>
  </si>
  <si>
    <t>D0600</t>
  </si>
  <si>
    <t>Non-ionizing diagnostic procedure capable of quantifying, monitoring and recording changes in structure of enamel, dentin
and cementum</t>
  </si>
  <si>
    <t>D0701</t>
  </si>
  <si>
    <t>X-rays (panoramic radiographic image) – Image capture only (limited to 1 D0330 or D0701 every 3 years) (when utilized for
orthodontic services, see D8999)</t>
  </si>
  <si>
    <t>D0705</t>
  </si>
  <si>
    <t>X-rays extra-oral posterior dental radiographic image – Image capture only (limited to 1 D0251 or D0705 per calendar year)</t>
  </si>
  <si>
    <t>D0706</t>
  </si>
  <si>
    <t>X-rays intraoral – Occlusal radiographic image – Image capture only</t>
  </si>
  <si>
    <t>D0707</t>
  </si>
  <si>
    <t>X-rays intraoral – Periapical radiographic image – Image capture only</t>
  </si>
  <si>
    <t>D0708</t>
  </si>
  <si>
    <t>X-rays intraoral – Bitewing radiographic image – Image capture only</t>
  </si>
  <si>
    <t>D0709</t>
  </si>
  <si>
    <t>X-rays intraoral – Complete series of radiographic images – Image capture only (limit 1 D0210 or D0709 every 3 years)</t>
  </si>
  <si>
    <t>D1110</t>
  </si>
  <si>
    <r>
      <rPr>
        <sz val="9.5"/>
        <rFont val="Arial"/>
        <family val="2"/>
      </rPr>
      <t xml:space="preserve">Prophylaxis (cleaning) – Adult </t>
    </r>
    <r>
      <rPr>
        <i/>
        <sz val="9.5"/>
        <rFont val="Arial"/>
        <family val="2"/>
      </rPr>
      <t>(limit 2 per calendar year)</t>
    </r>
  </si>
  <si>
    <t>Additional prophylaxis (cleaning) – In addition to the 2 prophylaxes (cleanings) allowed per calendar year</t>
  </si>
  <si>
    <t>D1120</t>
  </si>
  <si>
    <r>
      <rPr>
        <sz val="9.5"/>
        <rFont val="Arial"/>
        <family val="2"/>
      </rPr>
      <t xml:space="preserve">Prophylaxis (cleaning) – Child </t>
    </r>
    <r>
      <rPr>
        <i/>
        <sz val="9.5"/>
        <rFont val="Arial"/>
        <family val="2"/>
      </rPr>
      <t>(limit 2 per calendar year)</t>
    </r>
  </si>
  <si>
    <t>D1206</t>
  </si>
  <si>
    <r>
      <rPr>
        <sz val="9.5"/>
        <rFont val="Arial"/>
        <family val="2"/>
      </rPr>
      <t xml:space="preserve">Topical application of fluoride varnish </t>
    </r>
    <r>
      <rPr>
        <i/>
        <sz val="9.5"/>
        <rFont val="Arial"/>
        <family val="2"/>
      </rPr>
      <t>(limit 2 per calendar year).</t>
    </r>
    <r>
      <rPr>
        <sz val="10"/>
        <rFont val="Arial"/>
        <family val="2"/>
      </rPr>
      <t xml:space="preserve"> There is a combined limit of a total of 2 D1206s and/or D1208s per calendar year.</t>
    </r>
  </si>
  <si>
    <t>Additional topical application of fluoride varnish in addition to any combination of two (2) D1206s (topical application of fluoride
varnish) and/or D1208s (topical application of fluoride - excluding varnish) per calendar year</t>
  </si>
  <si>
    <t>D1208</t>
  </si>
  <si>
    <r>
      <rPr>
        <sz val="9.5"/>
        <rFont val="Arial"/>
        <family val="2"/>
      </rPr>
      <t>Topical application of fluoride - Excluding varnish (</t>
    </r>
    <r>
      <rPr>
        <i/>
        <sz val="9.5"/>
        <rFont val="Arial"/>
        <family val="2"/>
      </rPr>
      <t>limit 2 per</t>
    </r>
    <r>
      <rPr>
        <sz val="10"/>
        <rFont val="Arial"/>
        <family val="2"/>
      </rPr>
      <t xml:space="preserve"> calendar year) There is a combined limit of a total of 2 D1208s and/or D1206s per calendar year.</t>
    </r>
  </si>
  <si>
    <t>Additional topical application of fluoride - Excluding varnish - In addition to any combination of two (2) D1206s (topical
applications of fluoride varnish) and/or D1208s (topical application of fluoride - excluding varnish) per calendar year</t>
  </si>
  <si>
    <t>D1310</t>
  </si>
  <si>
    <t>Nutritional counseling for control of dental disease</t>
  </si>
  <si>
    <t>D1330</t>
  </si>
  <si>
    <t>Oral hygiene instructions</t>
  </si>
  <si>
    <t>D1351</t>
  </si>
  <si>
    <r>
      <rPr>
        <sz val="9.5"/>
        <rFont val="Arial"/>
        <family val="2"/>
      </rPr>
      <t>Sealant – Per tooth</t>
    </r>
  </si>
  <si>
    <t>D1352</t>
  </si>
  <si>
    <t>Preventive resin restoration in a moderate to high caries risk patient – Permanent tooth</t>
  </si>
  <si>
    <t>D1353</t>
  </si>
  <si>
    <r>
      <rPr>
        <sz val="9.5"/>
        <rFont val="Arial"/>
        <family val="2"/>
      </rPr>
      <t>Sealant repair – Per tooth</t>
    </r>
  </si>
  <si>
    <t>D1354</t>
  </si>
  <si>
    <t>Application of caries arresting medicament - Per tooth</t>
  </si>
  <si>
    <t>D1355</t>
  </si>
  <si>
    <t>Caries preventive medicament application – Per tooth</t>
  </si>
  <si>
    <t>D1510</t>
  </si>
  <si>
    <r>
      <rPr>
        <sz val="9.5"/>
        <rFont val="Arial"/>
        <family val="2"/>
      </rPr>
      <t>Space maintainer – Fixed – Unilateral</t>
    </r>
  </si>
  <si>
    <t>D1516</t>
  </si>
  <si>
    <t>Space maintainer – Fixed – Bilateral, upper</t>
  </si>
  <si>
    <t>D1517</t>
  </si>
  <si>
    <t>Space maintainer – Fixed – Bilateral, lower</t>
  </si>
  <si>
    <t>D1520</t>
  </si>
  <si>
    <t>Space maintainer – Removable - Unilateral - Per quadrant</t>
  </si>
  <si>
    <t>D1526</t>
  </si>
  <si>
    <t>Space maintainer – Removable – Bilateral, upper</t>
  </si>
  <si>
    <t>D1527</t>
  </si>
  <si>
    <t>Space maintainer – Removable – Bilateral, lower</t>
  </si>
  <si>
    <t>D1551</t>
  </si>
  <si>
    <t>Re-cement or re-bond bilateral space maintainer – Upper</t>
  </si>
  <si>
    <t>D1552</t>
  </si>
  <si>
    <t>Re-cement or re-bond bilateral space maintainer – Lower</t>
  </si>
  <si>
    <t>D1553</t>
  </si>
  <si>
    <t>Re-cement or re-bond unilateral space maintainer – Per quadrant</t>
  </si>
  <si>
    <t>D1556</t>
  </si>
  <si>
    <t>Removal of fixed unilateral space maintainer – Per quadrant</t>
  </si>
  <si>
    <t>D1557</t>
  </si>
  <si>
    <t>Removal of fixed bilateral space maintainer – Upper</t>
  </si>
  <si>
    <t>D1558</t>
  </si>
  <si>
    <t>Removal of fixed bilateral space maintainer – Lower</t>
  </si>
  <si>
    <t>D1575</t>
  </si>
  <si>
    <t>Distal shoe space maintainer – Fixed, Unilateral - Per quadrant</t>
  </si>
  <si>
    <r>
      <rPr>
        <b/>
        <sz val="9.5"/>
        <color rgb="FF0B56A1"/>
        <rFont val="Arial"/>
        <family val="2"/>
      </rPr>
      <t>Restorative (fillings, including polishing)</t>
    </r>
  </si>
  <si>
    <t>D2140</t>
  </si>
  <si>
    <r>
      <rPr>
        <sz val="9.5"/>
        <rFont val="Arial"/>
        <family val="2"/>
      </rPr>
      <t>Amalgam – 1 surface, primary or permanent</t>
    </r>
  </si>
  <si>
    <t>D2150</t>
  </si>
  <si>
    <r>
      <rPr>
        <sz val="9.5"/>
        <rFont val="Arial"/>
        <family val="2"/>
      </rPr>
      <t>Amalgam – 2 surfaces, primary or permanent</t>
    </r>
  </si>
  <si>
    <t>D2160</t>
  </si>
  <si>
    <r>
      <rPr>
        <sz val="9.5"/>
        <rFont val="Arial"/>
        <family val="2"/>
      </rPr>
      <t>Amalgam – 3 surfaces, primary or permanent</t>
    </r>
  </si>
  <si>
    <t>D2161</t>
  </si>
  <si>
    <r>
      <rPr>
        <sz val="9.5"/>
        <rFont val="Arial"/>
        <family val="2"/>
      </rPr>
      <t>Amalgam – 4 or more surfaces, primary or permanent</t>
    </r>
  </si>
  <si>
    <t>D2330</t>
  </si>
  <si>
    <r>
      <rPr>
        <sz val="9.5"/>
        <rFont val="Arial"/>
        <family val="2"/>
      </rPr>
      <t>Resin-based composite – 1 surface, anterior</t>
    </r>
  </si>
  <si>
    <t>D2331</t>
  </si>
  <si>
    <r>
      <rPr>
        <sz val="9.5"/>
        <rFont val="Arial"/>
        <family val="2"/>
      </rPr>
      <t>Resin-based composite – 2 surfaces, anterior</t>
    </r>
  </si>
  <si>
    <t>D2332</t>
  </si>
  <si>
    <r>
      <rPr>
        <sz val="9.5"/>
        <rFont val="Arial"/>
        <family val="2"/>
      </rPr>
      <t>Resin-based composite – 3 surfaces, anterior</t>
    </r>
  </si>
  <si>
    <t>D2335</t>
  </si>
  <si>
    <r>
      <rPr>
        <sz val="9.5"/>
        <rFont val="Arial"/>
        <family val="2"/>
      </rPr>
      <t>Resin-based composite – 4 or more surfaces or involving incisal</t>
    </r>
    <r>
      <rPr>
        <sz val="10"/>
        <rFont val="Arial"/>
        <family val="2"/>
      </rPr>
      <t xml:space="preserve"> angle, anterior</t>
    </r>
  </si>
  <si>
    <t>D2390</t>
  </si>
  <si>
    <t>Resin-based composite crown, anterior</t>
  </si>
  <si>
    <t>D2391</t>
  </si>
  <si>
    <r>
      <rPr>
        <sz val="9.5"/>
        <rFont val="Arial"/>
        <family val="2"/>
      </rPr>
      <t>Resin-based composite – 1 surface, posterior</t>
    </r>
  </si>
  <si>
    <t>D2392</t>
  </si>
  <si>
    <r>
      <rPr>
        <sz val="9.5"/>
        <rFont val="Arial"/>
        <family val="2"/>
      </rPr>
      <t>Resin-based composite – 2 surfaces, posterior</t>
    </r>
  </si>
  <si>
    <t>D2393</t>
  </si>
  <si>
    <r>
      <rPr>
        <sz val="9.5"/>
        <rFont val="Arial"/>
        <family val="2"/>
      </rPr>
      <t>Resin-based composite – 3 surfaces, posterior</t>
    </r>
  </si>
  <si>
    <t>D2394</t>
  </si>
  <si>
    <r>
      <rPr>
        <sz val="9.5"/>
        <rFont val="Arial"/>
        <family val="2"/>
      </rPr>
      <t>Resin-based composite – 4 or more surfaces, posterior</t>
    </r>
  </si>
  <si>
    <t>Crown and bridge – All charges for crowns and bridges (fixed partial dentures) are per unit (each replacement or supporting tooth equals 1 unit). Coverage for replacement of crowns and bridges is limited to 1 every 5 years.</t>
  </si>
  <si>
    <t>For single crowns, retainer (“abutment”) crowns, and pontics: The charges below include the cost of predominantly base metal alloy. You may be charged an additional amount, based on the type of material the dentist uses for your restoration. You may be charged: 
• No more than $80.00 per tooth for any noble metal alloys
• No more than $130.00 per tooth for any high noble metal alloys, titanium or titanium alloys
• No more than $100.00 per tooth for any porcelain fused to metal (only on molar teeth)
• Porcelain/ceramic substrate crowns on molar teeth are not covered.
In addition, you may be charged up to these additional amounts:
• No more than $100.00 per tooth if an indirectly fabricated (“cast”) post and core is made of high noble metal alloy
• No more than $150.00 per tooth/unit for crowns, inlays, onlays, post and cores, and veneers if your dentist uses same day in-office CAD/CAM (ceramic) services. Same day in-office CAD/CAM (ceramic) services refer to dental restorations that are created in the dental office by the use of a digital impression and an in-office CAD/CAM milling machine.</t>
  </si>
  <si>
    <t>D2510</t>
  </si>
  <si>
    <r>
      <rPr>
        <sz val="9.5"/>
        <rFont val="Arial"/>
        <family val="2"/>
      </rPr>
      <t>Inlay – Metallic – 1 surface</t>
    </r>
  </si>
  <si>
    <t>D2520</t>
  </si>
  <si>
    <r>
      <rPr>
        <sz val="9.5"/>
        <rFont val="Arial"/>
        <family val="2"/>
      </rPr>
      <t>Inlay – Metallic – 2 surfaces</t>
    </r>
  </si>
  <si>
    <t>D2530</t>
  </si>
  <si>
    <r>
      <rPr>
        <sz val="9.5"/>
        <rFont val="Arial"/>
        <family val="2"/>
      </rPr>
      <t>Inlay – Metallic – 3 or more surfaces</t>
    </r>
  </si>
  <si>
    <t>D2543</t>
  </si>
  <si>
    <r>
      <rPr>
        <sz val="9.5"/>
        <rFont val="Arial"/>
        <family val="2"/>
      </rPr>
      <t>Onlay – Metallic – 3 surfaces</t>
    </r>
  </si>
  <si>
    <t>D2544</t>
  </si>
  <si>
    <r>
      <rPr>
        <sz val="9.5"/>
        <rFont val="Arial"/>
        <family val="2"/>
      </rPr>
      <t>Onlay – Metallic – 4 or more surfaces</t>
    </r>
  </si>
  <si>
    <t>D2710</t>
  </si>
  <si>
    <t>Crown – Resin-based composite, indirect</t>
  </si>
  <si>
    <t>D2712</t>
  </si>
  <si>
    <t>Crown – 3/4 resin-based composite, indirect</t>
  </si>
  <si>
    <t>D2720</t>
  </si>
  <si>
    <t>Crown – Resin with high noble metal</t>
  </si>
  <si>
    <t>D2721</t>
  </si>
  <si>
    <t>Crown – Resin with predominantly base metal</t>
  </si>
  <si>
    <t>D2722</t>
  </si>
  <si>
    <t>Crown – Resin with noble metal</t>
  </si>
  <si>
    <t>D2740</t>
  </si>
  <si>
    <r>
      <rPr>
        <sz val="9.5"/>
        <rFont val="Arial"/>
        <family val="2"/>
      </rPr>
      <t>Crown – Porcelain/ceramic substrate</t>
    </r>
  </si>
  <si>
    <t>D2750</t>
  </si>
  <si>
    <r>
      <rPr>
        <sz val="9.5"/>
        <rFont val="Arial"/>
        <family val="2"/>
      </rPr>
      <t>Crown – Porcelain fused to high noble metal</t>
    </r>
  </si>
  <si>
    <t>D2751</t>
  </si>
  <si>
    <r>
      <rPr>
        <sz val="9.5"/>
        <rFont val="Arial"/>
        <family val="2"/>
      </rPr>
      <t>Crown – Porcelain fused to predominantly base metal</t>
    </r>
  </si>
  <si>
    <t>D2752</t>
  </si>
  <si>
    <r>
      <rPr>
        <sz val="9.5"/>
        <rFont val="Arial"/>
        <family val="2"/>
      </rPr>
      <t>Crown – Porcelain fused to noble metal</t>
    </r>
  </si>
  <si>
    <t>D2753</t>
  </si>
  <si>
    <t>Crown - Porcelain fused to titanium and titanium alloys</t>
  </si>
  <si>
    <t>D2780</t>
  </si>
  <si>
    <t>Crown – 3/4 cast high noble metal</t>
  </si>
  <si>
    <t>D2781</t>
  </si>
  <si>
    <t>Crown – 3/4 cast predominantly base metal</t>
  </si>
  <si>
    <t>D2782</t>
  </si>
  <si>
    <t>Crown – 3/4 cast noble metal</t>
  </si>
  <si>
    <t>D2783</t>
  </si>
  <si>
    <t>Crown – 3/4 porcelain/ceramic</t>
  </si>
  <si>
    <t>D2790</t>
  </si>
  <si>
    <r>
      <rPr>
        <sz val="9.5"/>
        <rFont val="Arial"/>
        <family val="2"/>
      </rPr>
      <t>Crown – Full cast high noble metal</t>
    </r>
  </si>
  <si>
    <t>D2791</t>
  </si>
  <si>
    <r>
      <rPr>
        <sz val="9.5"/>
        <rFont val="Arial"/>
        <family val="2"/>
      </rPr>
      <t>Crown – Full cast predominantly base metal</t>
    </r>
  </si>
  <si>
    <t>D2792</t>
  </si>
  <si>
    <r>
      <rPr>
        <sz val="9.5"/>
        <rFont val="Arial"/>
        <family val="2"/>
      </rPr>
      <t>Crown – Full cast noble metal</t>
    </r>
  </si>
  <si>
    <t>D2794</t>
  </si>
  <si>
    <t>Crown – Titanium and titanium alloys</t>
  </si>
  <si>
    <t>D2799</t>
  </si>
  <si>
    <t>PROVISIONAL CROWN - FURTHER TREATMENT OR COMPLETION OF DIAGNOSIS NECESSARY PRIOR TO FINAL IMPRESSION</t>
  </si>
  <si>
    <t>D2910</t>
  </si>
  <si>
    <t>Re-cement or re-bond inlay, onlay, veneer or partial coverage restoration</t>
  </si>
  <si>
    <t>D2920</t>
  </si>
  <si>
    <t>Re-cement or re-bond crown</t>
  </si>
  <si>
    <t>D2928</t>
  </si>
  <si>
    <t>Prefabricated porcelain/ceramic crown – Permanent tooth</t>
  </si>
  <si>
    <t>D2929</t>
  </si>
  <si>
    <t>Prefabricated porcelain/ceramic crown - Primary tooth</t>
  </si>
  <si>
    <t>D2930</t>
  </si>
  <si>
    <r>
      <rPr>
        <sz val="9.5"/>
        <rFont val="Arial"/>
        <family val="2"/>
      </rPr>
      <t>Prefabricated stainless steel crown – Primary tooth</t>
    </r>
  </si>
  <si>
    <t>D2931</t>
  </si>
  <si>
    <r>
      <rPr>
        <sz val="9.5"/>
        <rFont val="Arial"/>
        <family val="2"/>
      </rPr>
      <t>Prefabricated stainless steel crown – Permanent tooth</t>
    </r>
  </si>
  <si>
    <t>D2932</t>
  </si>
  <si>
    <t>Prefabricated resin crown</t>
  </si>
  <si>
    <t>D2933</t>
  </si>
  <si>
    <t>Prefabricated stainless steel crown with resin window</t>
  </si>
  <si>
    <t>D2940</t>
  </si>
  <si>
    <t>Protective restoration</t>
  </si>
  <si>
    <t>D2941</t>
  </si>
  <si>
    <t>Interim therapeutic restoration - Primary dentition</t>
  </si>
  <si>
    <t>D2950</t>
  </si>
  <si>
    <r>
      <rPr>
        <sz val="9.5"/>
        <rFont val="Arial"/>
        <family val="2"/>
      </rPr>
      <t>Core buildup – Including any pins</t>
    </r>
  </si>
  <si>
    <t>D2951</t>
  </si>
  <si>
    <r>
      <rPr>
        <sz val="9.5"/>
        <rFont val="Arial"/>
        <family val="2"/>
      </rPr>
      <t>Pin retention – Per tooth – In addition to restoration</t>
    </r>
  </si>
  <si>
    <t>D2952</t>
  </si>
  <si>
    <r>
      <rPr>
        <sz val="9.5"/>
        <rFont val="Arial"/>
        <family val="2"/>
      </rPr>
      <t>Post and core – In addition to crown, indirectly fabricated</t>
    </r>
  </si>
  <si>
    <t>D2954</t>
  </si>
  <si>
    <r>
      <rPr>
        <sz val="9.5"/>
        <rFont val="Arial"/>
        <family val="2"/>
      </rPr>
      <t>Prefabricated post and core – In addition to crown</t>
    </r>
  </si>
  <si>
    <t>D2980</t>
  </si>
  <si>
    <t>Crown repair necessitated by restorative material failure</t>
  </si>
  <si>
    <t>D2983</t>
  </si>
  <si>
    <t>Veneer repair necessitated by restorative material failure</t>
  </si>
  <si>
    <t>D6210</t>
  </si>
  <si>
    <r>
      <rPr>
        <sz val="9.5"/>
        <rFont val="Arial"/>
        <family val="2"/>
      </rPr>
      <t>Pontic – Cast high noble metal</t>
    </r>
  </si>
  <si>
    <t>D6211</t>
  </si>
  <si>
    <r>
      <rPr>
        <sz val="9.5"/>
        <rFont val="Arial"/>
        <family val="2"/>
      </rPr>
      <t>Pontic – Cast predominantly base metal</t>
    </r>
  </si>
  <si>
    <t>D6212</t>
  </si>
  <si>
    <r>
      <rPr>
        <sz val="9.5"/>
        <rFont val="Arial"/>
        <family val="2"/>
      </rPr>
      <t>Pontic – Cast noble metal</t>
    </r>
  </si>
  <si>
    <t>D6240</t>
  </si>
  <si>
    <r>
      <rPr>
        <sz val="9.5"/>
        <rFont val="Arial"/>
        <family val="2"/>
      </rPr>
      <t>Pontic – Porcelain fused to high noble metal</t>
    </r>
  </si>
  <si>
    <t>D6241</t>
  </si>
  <si>
    <r>
      <rPr>
        <sz val="9.5"/>
        <rFont val="Arial"/>
        <family val="2"/>
      </rPr>
      <t>Pontic – Porcelain fused to predominantly base metal</t>
    </r>
  </si>
  <si>
    <t>D6242</t>
  </si>
  <si>
    <r>
      <rPr>
        <sz val="9.5"/>
        <rFont val="Arial"/>
        <family val="2"/>
      </rPr>
      <t>Pontic – Porcelain fused to noble metal</t>
    </r>
  </si>
  <si>
    <t>D6243</t>
  </si>
  <si>
    <t>Pontic – Porcelain fused to titanium and titanium alloys</t>
  </si>
  <si>
    <t>D6245</t>
  </si>
  <si>
    <r>
      <rPr>
        <sz val="9.5"/>
        <rFont val="Arial"/>
        <family val="2"/>
      </rPr>
      <t>Pontic – Porcelain/ceramic</t>
    </r>
  </si>
  <si>
    <t>D6602</t>
  </si>
  <si>
    <t>Retainer inlay – Cast high noble metal, 2 surfaces</t>
  </si>
  <si>
    <t>D6603</t>
  </si>
  <si>
    <t>Retainer inlay – Cast high noble metal, 3 or more surfaces</t>
  </si>
  <si>
    <t>D6604</t>
  </si>
  <si>
    <t>Retainer inlay – Cast predominantly base metal, 2 surfaces</t>
  </si>
  <si>
    <t>D6605</t>
  </si>
  <si>
    <t>Retainer inlay – Cast predominantly base metal, 3 or more surfaces</t>
  </si>
  <si>
    <t>D6606</t>
  </si>
  <si>
    <t>Retainer inlay – Cast noble metal, 2 surfaces</t>
  </si>
  <si>
    <t>D6607</t>
  </si>
  <si>
    <t>Retainer inlay – Cast noble metal, 3 or more surfaces</t>
  </si>
  <si>
    <t>D6610</t>
  </si>
  <si>
    <t>Retainer onlay – Cast high noble metal, 2 surfaces</t>
  </si>
  <si>
    <t>D6611</t>
  </si>
  <si>
    <t>Retainer onlay – Cast high noble metal, 3 or more surfaces</t>
  </si>
  <si>
    <t>D6612</t>
  </si>
  <si>
    <t>Retainer onlay – Cast predominantly base metal, 2 surfaces</t>
  </si>
  <si>
    <t>D6613</t>
  </si>
  <si>
    <t>Retainer onlay – Cast predominantly base metal, 3 or more surfaces</t>
  </si>
  <si>
    <t>D6614</t>
  </si>
  <si>
    <t>Retainer onlay – Cast noble metal, 2 surfaces</t>
  </si>
  <si>
    <t>D6615</t>
  </si>
  <si>
    <t>Retainer onlay – Cast noble metal, 3 or more surfaces</t>
  </si>
  <si>
    <t>D6740</t>
  </si>
  <si>
    <t>Retainer crown – Porcelain/ceramic</t>
  </si>
  <si>
    <t>D6750</t>
  </si>
  <si>
    <r>
      <rPr>
        <sz val="9.5"/>
        <rFont val="Arial"/>
        <family val="2"/>
      </rPr>
      <t>Retainer crown – Porcelain fused to high noble metal</t>
    </r>
  </si>
  <si>
    <t>D6751</t>
  </si>
  <si>
    <r>
      <rPr>
        <sz val="9.5"/>
        <rFont val="Arial"/>
        <family val="2"/>
      </rPr>
      <t>Retainer crown – Porcelain fused to predominantly base metal</t>
    </r>
  </si>
  <si>
    <t>D6752</t>
  </si>
  <si>
    <r>
      <rPr>
        <sz val="9.5"/>
        <rFont val="Arial"/>
        <family val="2"/>
      </rPr>
      <t>Retainer crown – Porcelain fused to noble metal</t>
    </r>
  </si>
  <si>
    <t>D6753</t>
  </si>
  <si>
    <t>Retainer crown – Porcelain fused to titanium and titanium alloys</t>
  </si>
  <si>
    <t>D6780</t>
  </si>
  <si>
    <r>
      <rPr>
        <sz val="9.5"/>
        <rFont val="Arial"/>
        <family val="2"/>
      </rPr>
      <t>Retainer crown – 3/4 cast high noble metal</t>
    </r>
  </si>
  <si>
    <t>D6781</t>
  </si>
  <si>
    <r>
      <rPr>
        <sz val="9.5"/>
        <rFont val="Arial"/>
        <family val="2"/>
      </rPr>
      <t>Retainer crown – 3/4 cast predominantly base metal</t>
    </r>
  </si>
  <si>
    <t>D6782</t>
  </si>
  <si>
    <r>
      <rPr>
        <sz val="9.5"/>
        <rFont val="Arial"/>
        <family val="2"/>
      </rPr>
      <t>Retainer crown – 3/4 cast noble metal</t>
    </r>
  </si>
  <si>
    <t>D6784</t>
  </si>
  <si>
    <t>Retainer crown - 3/4 titanium and titanium alloys</t>
  </si>
  <si>
    <t>D6790</t>
  </si>
  <si>
    <r>
      <rPr>
        <sz val="9.5"/>
        <rFont val="Arial"/>
        <family val="2"/>
      </rPr>
      <t>Retainer crown – Full cast high noble metal</t>
    </r>
  </si>
  <si>
    <t>D6791</t>
  </si>
  <si>
    <r>
      <rPr>
        <sz val="9.5"/>
        <rFont val="Arial"/>
        <family val="2"/>
      </rPr>
      <t>Retainer crown – Full cast predominantly base metal</t>
    </r>
  </si>
  <si>
    <t>D6792</t>
  </si>
  <si>
    <r>
      <rPr>
        <sz val="9.5"/>
        <rFont val="Arial"/>
        <family val="2"/>
      </rPr>
      <t>Retainer crown – Full cast noble metal</t>
    </r>
  </si>
  <si>
    <t>D6794</t>
  </si>
  <si>
    <t>Retainer crown – Titanium and titanium alloys</t>
  </si>
  <si>
    <t>D6930</t>
  </si>
  <si>
    <t>Re-cement or re-bond fixed partial denture</t>
  </si>
  <si>
    <t>Complex rehabilitation – Additional charge per unit for multiple crown units/complex rehabilitation (6or more units of crown and/ or bridge in same treatment plan requires complex rehabilitation for each unit – ask your dentist for the guidelines)</t>
  </si>
  <si>
    <r>
      <rPr>
        <b/>
        <sz val="9.5"/>
        <color rgb="FF0B56A1"/>
        <rFont val="Arial"/>
        <family val="2"/>
      </rPr>
      <t>Endodontics (root canal treatment, excluding final restorations)</t>
    </r>
  </si>
  <si>
    <t>D3110</t>
  </si>
  <si>
    <r>
      <rPr>
        <sz val="9.5"/>
        <rFont val="Arial"/>
        <family val="2"/>
      </rPr>
      <t>Pulp cap – Direct (excluding final restoration)</t>
    </r>
  </si>
  <si>
    <t>D3120</t>
  </si>
  <si>
    <r>
      <rPr>
        <sz val="9.5"/>
        <rFont val="Arial"/>
        <family val="2"/>
      </rPr>
      <t>Pulp cap – Indirect (excluding final restoration)</t>
    </r>
  </si>
  <si>
    <t>D3220</t>
  </si>
  <si>
    <r>
      <rPr>
        <sz val="9.5"/>
        <rFont val="Arial"/>
        <family val="2"/>
      </rPr>
      <t>Pulpotomy – Removal of pulp, not part of a root canal</t>
    </r>
  </si>
  <si>
    <t>D3221</t>
  </si>
  <si>
    <t>Pulpal debridement (not to be used when root canal is done on the same day)</t>
  </si>
  <si>
    <t>D3222</t>
  </si>
  <si>
    <t>Partial pulpotomy for apexogenesis – Permanent tooth with incomplete root development</t>
  </si>
  <si>
    <t>D3310</t>
  </si>
  <si>
    <r>
      <rPr>
        <sz val="9.5"/>
        <rFont val="Arial"/>
        <family val="2"/>
      </rPr>
      <t>Anterior root canal – Permanent tooth (excluding final</t>
    </r>
    <r>
      <rPr>
        <sz val="10"/>
        <rFont val="Arial"/>
        <family val="2"/>
      </rPr>
      <t xml:space="preserve"> restoration)</t>
    </r>
  </si>
  <si>
    <t>D3320</t>
  </si>
  <si>
    <r>
      <rPr>
        <sz val="9.5"/>
        <rFont val="Arial"/>
        <family val="2"/>
      </rPr>
      <t>Bicuspid root canal – Permanent tooth (excluding final</t>
    </r>
    <r>
      <rPr>
        <sz val="10"/>
        <rFont val="Arial"/>
        <family val="2"/>
      </rPr>
      <t xml:space="preserve"> restoration)</t>
    </r>
  </si>
  <si>
    <t>D3330</t>
  </si>
  <si>
    <r>
      <rPr>
        <sz val="9.5"/>
        <rFont val="Arial"/>
        <family val="2"/>
      </rPr>
      <t>Molar root canal – Permanent tooth (excluding final restoration)</t>
    </r>
  </si>
  <si>
    <t>D3331</t>
  </si>
  <si>
    <r>
      <rPr>
        <sz val="9.5"/>
        <rFont val="Arial"/>
        <family val="2"/>
      </rPr>
      <t>Treatment of root canal obstruction – Nonsurgical access</t>
    </r>
  </si>
  <si>
    <t>D3332</t>
  </si>
  <si>
    <r>
      <rPr>
        <sz val="9.5"/>
        <rFont val="Arial"/>
        <family val="2"/>
      </rPr>
      <t>Incomplete endodontic therapy – Inoperable, unrestorable or</t>
    </r>
    <r>
      <rPr>
        <sz val="10"/>
        <rFont val="Arial"/>
        <family val="2"/>
      </rPr>
      <t xml:space="preserve"> fractured tooth</t>
    </r>
  </si>
  <si>
    <t>D3346</t>
  </si>
  <si>
    <r>
      <rPr>
        <sz val="9.5"/>
        <rFont val="Arial"/>
        <family val="2"/>
      </rPr>
      <t>Retreatment of previous root canal therapy – Anterior</t>
    </r>
  </si>
  <si>
    <t>D3347</t>
  </si>
  <si>
    <r>
      <rPr>
        <sz val="9.5"/>
        <rFont val="Arial"/>
        <family val="2"/>
      </rPr>
      <t>Retreatment of previous root canal therapy – Bicuspid</t>
    </r>
  </si>
  <si>
    <t>D3348</t>
  </si>
  <si>
    <r>
      <rPr>
        <sz val="9.5"/>
        <rFont val="Arial"/>
        <family val="2"/>
      </rPr>
      <t>Retreatment of previous root canal therapy – Molar</t>
    </r>
  </si>
  <si>
    <t>D3410</t>
  </si>
  <si>
    <r>
      <rPr>
        <sz val="9.5"/>
        <rFont val="Arial"/>
        <family val="2"/>
      </rPr>
      <t>Apicoectomy/periradicular surgery – Anterior</t>
    </r>
  </si>
  <si>
    <t>D3421</t>
  </si>
  <si>
    <r>
      <rPr>
        <sz val="9.5"/>
        <rFont val="Arial"/>
        <family val="2"/>
      </rPr>
      <t>Apicoectomy/periradicular surgery – Bicuspid (first root)</t>
    </r>
  </si>
  <si>
    <t>D3425</t>
  </si>
  <si>
    <r>
      <rPr>
        <sz val="9.5"/>
        <rFont val="Arial"/>
        <family val="2"/>
      </rPr>
      <t>Apicoectomy/periradicular surgery – Molar (first root)</t>
    </r>
  </si>
  <si>
    <t>D3426</t>
  </si>
  <si>
    <t>Apicoectomy/periradicular surgery (each additional root)</t>
  </si>
  <si>
    <t>D3430</t>
  </si>
  <si>
    <t>Retrograde filling per root</t>
  </si>
  <si>
    <t>D3471</t>
  </si>
  <si>
    <t>Surgical repair of root resorption – Anterior</t>
  </si>
  <si>
    <t>D3472</t>
  </si>
  <si>
    <t>Surgical repair of root resorption – Premolar</t>
  </si>
  <si>
    <t>D3473</t>
  </si>
  <si>
    <t>Surgical repair of root resorption – Molar</t>
  </si>
  <si>
    <t>D3501</t>
  </si>
  <si>
    <t>Surgical exposure of root surface without apicoectomy or repair of root resorption – Anterior</t>
  </si>
  <si>
    <t>D3502</t>
  </si>
  <si>
    <t>Surgical exposure of root surface without apicoectomy or repair of root resorption – Premolar</t>
  </si>
  <si>
    <t>D3503</t>
  </si>
  <si>
    <t>Surgical exposure of root surface without apicoectomy or repair of root resorption – Molar</t>
  </si>
  <si>
    <t>D3911</t>
  </si>
  <si>
    <t>Intraorifice barrier</t>
  </si>
  <si>
    <t>D3921</t>
  </si>
  <si>
    <t>Decoronation or submergence of an erupted tooth</t>
  </si>
  <si>
    <t>Periodontics (treatment of supporting tissues (gum and bone) of the teeth). The use of any tools or equipment, including but not limited to handpieces, lasers, scalers, etc., is considered inclusive to the overall covered procedure listed on the Patient Charge Schedule, and cannot be separately charged.</t>
  </si>
  <si>
    <t>D4210</t>
  </si>
  <si>
    <r>
      <rPr>
        <sz val="9.5"/>
        <rFont val="Arial"/>
        <family val="2"/>
      </rPr>
      <t>Gingivectomy or gingivoplasty – 4 or more teeth per quadrant</t>
    </r>
  </si>
  <si>
    <t>D4211</t>
  </si>
  <si>
    <r>
      <rPr>
        <sz val="9.5"/>
        <rFont val="Arial"/>
        <family val="2"/>
      </rPr>
      <t>Gingivectomy or gingivoplasty – 1 to 3 teeth per quadrant</t>
    </r>
  </si>
  <si>
    <t>D4212</t>
  </si>
  <si>
    <t>Gingivectomy or gingivoplasty to allow access for restorative procedure, per tooth</t>
  </si>
  <si>
    <t>D4240</t>
  </si>
  <si>
    <r>
      <rPr>
        <sz val="9.5"/>
        <rFont val="Arial"/>
        <family val="2"/>
      </rPr>
      <t>Gingival flap (including root planing) – 4 or more teeth per</t>
    </r>
    <r>
      <rPr>
        <sz val="10"/>
        <rFont val="Arial"/>
        <family val="2"/>
      </rPr>
      <t xml:space="preserve"> quadrant</t>
    </r>
  </si>
  <si>
    <t>D4241</t>
  </si>
  <si>
    <t>Gingival flap (including root planing) – 1 to 3 teeth per quadrant</t>
  </si>
  <si>
    <t>D4245</t>
  </si>
  <si>
    <t>Apically positioned flap</t>
  </si>
  <si>
    <t>D4260</t>
  </si>
  <si>
    <r>
      <rPr>
        <sz val="9.5"/>
        <rFont val="Arial"/>
        <family val="2"/>
      </rPr>
      <t>Osseous surgery – 4 or more teeth per quadrant</t>
    </r>
  </si>
  <si>
    <t>D4261</t>
  </si>
  <si>
    <r>
      <rPr>
        <sz val="9.5"/>
        <rFont val="Arial"/>
        <family val="2"/>
      </rPr>
      <t>Osseous surgery – 1 to 3 teeth per quadrant</t>
    </r>
  </si>
  <si>
    <t>D4270</t>
  </si>
  <si>
    <t>Pedicle soft tissue graft procedure</t>
  </si>
  <si>
    <t>D4274</t>
  </si>
  <si>
    <t>Non-autogenous connective tissue graft (including recipient site and donor material) first tooth, implant, or edentulous tooth position in graft</t>
  </si>
  <si>
    <t>D4277</t>
  </si>
  <si>
    <t>Free soft tissue graft procedure (including recipient and donor surgical sites), first tooth, implant or edentulous (missing) tooth position in graft</t>
  </si>
  <si>
    <t>D4278</t>
  </si>
  <si>
    <t>Free soft tissue graft procedure (including recipient and donor surgical sites), each additional contiguous tooth, implant or edentulous (missing) tooth position in same graft site</t>
  </si>
  <si>
    <t>D4285</t>
  </si>
  <si>
    <t>Non-autogenous connective tissue graft procedure (including recipient surgical site and donor materials) – Each additional contiguous tooth, implant or edentulous tooth position in same graft site</t>
  </si>
  <si>
    <t>D4341</t>
  </si>
  <si>
    <r>
      <rPr>
        <sz val="9.5"/>
        <rFont val="Arial"/>
        <family val="2"/>
      </rPr>
      <t>Periodontal scaling and root planing – 4 or more teeth per</t>
    </r>
    <r>
      <rPr>
        <sz val="10"/>
        <rFont val="Arial"/>
        <family val="2"/>
      </rPr>
      <t xml:space="preserve"> quadrant (limit 4 quadrants per consecutive 12 months)</t>
    </r>
  </si>
  <si>
    <t>D4342</t>
  </si>
  <si>
    <r>
      <rPr>
        <sz val="9.5"/>
        <rFont val="Arial"/>
        <family val="2"/>
      </rPr>
      <t>Periodontal scaling and root planing – 1 to 3 teeth per quadrant</t>
    </r>
    <r>
      <rPr>
        <sz val="10"/>
        <rFont val="Arial"/>
        <family val="2"/>
      </rPr>
      <t xml:space="preserve"> (limit 4 quadrants per consecutive 12 months)</t>
    </r>
  </si>
  <si>
    <t>D4346</t>
  </si>
  <si>
    <t>Scaling in presence of generalized moderate or severe gingival inflammation – Full mouth, after oral evaluation (limit 1 per calendar year)</t>
  </si>
  <si>
    <t>Additional scaling in presence of generalized moderate or severe gingival inflammation – Full mouth, after oral evaluation (limit 2 per calendar year)</t>
  </si>
  <si>
    <t>D4910</t>
  </si>
  <si>
    <r>
      <rPr>
        <sz val="9.5"/>
        <rFont val="Arial"/>
        <family val="2"/>
      </rPr>
      <t xml:space="preserve">Periodontal maintenance </t>
    </r>
    <r>
      <rPr>
        <i/>
        <sz val="9.5"/>
        <rFont val="Arial"/>
        <family val="2"/>
      </rPr>
      <t>(limit 4 per calendar year) (only covered</t>
    </r>
    <r>
      <rPr>
        <sz val="10"/>
        <rFont val="Arial"/>
        <family val="2"/>
      </rPr>
      <t xml:space="preserve"> after active periodontal therapy)</t>
    </r>
  </si>
  <si>
    <t>Additional periodontal maintenance procedures (beyond 4 per calendar year)</t>
  </si>
  <si>
    <t>Periodontal charting for planning treatment of periodontal disease</t>
  </si>
  <si>
    <t>Periodontal hygiene instruction</t>
  </si>
  <si>
    <t>D4921</t>
  </si>
  <si>
    <t>Gingival irrigation - Per quadrant</t>
  </si>
  <si>
    <t>Prosthetics (removable tooth replacement – dentures) - Includes up to 4 adjustments within first 6 months after insertion – Replacement limit 1 every 5 years. Characterization is considered an upgrade with maximum additional charge to the member of $225.00 per denture.</t>
  </si>
  <si>
    <t>D5110</t>
  </si>
  <si>
    <t>Full upper denture</t>
  </si>
  <si>
    <t>D5120</t>
  </si>
  <si>
    <t>Full lower denture</t>
  </si>
  <si>
    <t>D5130</t>
  </si>
  <si>
    <t>Immediate full upper denture</t>
  </si>
  <si>
    <t>D5140</t>
  </si>
  <si>
    <t>Immediate full lower denture</t>
  </si>
  <si>
    <t>D5211</t>
  </si>
  <si>
    <r>
      <rPr>
        <sz val="9.5"/>
        <rFont val="Arial"/>
        <family val="2"/>
      </rPr>
      <t>Upper partial denture – Resin base (including clasps, rests and</t>
    </r>
    <r>
      <rPr>
        <sz val="10"/>
        <rFont val="Arial"/>
        <family val="2"/>
      </rPr>
      <t xml:space="preserve"> teeth)</t>
    </r>
  </si>
  <si>
    <t>D5212</t>
  </si>
  <si>
    <r>
      <rPr>
        <sz val="9.5"/>
        <rFont val="Arial"/>
        <family val="2"/>
      </rPr>
      <t>Lower partial denture – Resin base (including clasps, rests and</t>
    </r>
    <r>
      <rPr>
        <sz val="10"/>
        <rFont val="Arial"/>
        <family val="2"/>
      </rPr>
      <t xml:space="preserve"> teeth)</t>
    </r>
  </si>
  <si>
    <t>D5213</t>
  </si>
  <si>
    <r>
      <rPr>
        <sz val="9.5"/>
        <rFont val="Arial"/>
        <family val="2"/>
      </rPr>
      <t>Upper partial denture – Cast metal framework (including clasps,</t>
    </r>
    <r>
      <rPr>
        <sz val="10"/>
        <rFont val="Arial"/>
        <family val="2"/>
      </rPr>
      <t xml:space="preserve"> rests and teeth)</t>
    </r>
  </si>
  <si>
    <t>D5214</t>
  </si>
  <si>
    <r>
      <rPr>
        <sz val="9.5"/>
        <rFont val="Arial"/>
        <family val="2"/>
      </rPr>
      <t>Lower partial denture – Cast metal framework (including clasps,</t>
    </r>
    <r>
      <rPr>
        <sz val="10"/>
        <rFont val="Arial"/>
        <family val="2"/>
      </rPr>
      <t xml:space="preserve"> rests and teeth)</t>
    </r>
  </si>
  <si>
    <t>D5221</t>
  </si>
  <si>
    <t>Immediate upper partial denture – Resin base (including retentive/clasping materials, rests and teeth)</t>
  </si>
  <si>
    <t>D5222</t>
  </si>
  <si>
    <t>Immediate lower partial denture – Resin base (including retentive/clasping materials, rests and teeth)</t>
  </si>
  <si>
    <t>D5223</t>
  </si>
  <si>
    <t>Immediate upper partial denture – Cast metal framework with resin denture bases (including retentive/clasping materials, rests and teeth)</t>
  </si>
  <si>
    <t>D5224</t>
  </si>
  <si>
    <t>Immediate lower partial denture – Cast metal framework with resin denture bases (including retentive/clasping materials, rests and teeth)</t>
  </si>
  <si>
    <t>D5225</t>
  </si>
  <si>
    <t>Upper partial denture – Flexible base (including retentive/ clasping materials, rests and teeth)</t>
  </si>
  <si>
    <t>D5226</t>
  </si>
  <si>
    <t>Lower partial denture – Flexible base (including retentive/ clasping materials, rests and teeth)</t>
  </si>
  <si>
    <t>D5227</t>
  </si>
  <si>
    <t>Immediate upper partial denture - Flexible base (including any clasps, rests and teeth)</t>
  </si>
  <si>
    <t>D5228</t>
  </si>
  <si>
    <t>Immediate lower partial denture - Flexible base (including any clasps, rests and teeth)</t>
  </si>
  <si>
    <t>D5410</t>
  </si>
  <si>
    <r>
      <rPr>
        <sz val="9.5"/>
        <rFont val="Arial"/>
        <family val="2"/>
      </rPr>
      <t>Adjust complete denture – Upper</t>
    </r>
  </si>
  <si>
    <t>D5411</t>
  </si>
  <si>
    <r>
      <rPr>
        <sz val="9.5"/>
        <rFont val="Arial"/>
        <family val="2"/>
      </rPr>
      <t>Adjust complete denture – Lower</t>
    </r>
  </si>
  <si>
    <t>D5421</t>
  </si>
  <si>
    <r>
      <rPr>
        <sz val="9.5"/>
        <rFont val="Arial"/>
        <family val="2"/>
      </rPr>
      <t>Adjust partial denture – Upper</t>
    </r>
  </si>
  <si>
    <t>D5422</t>
  </si>
  <si>
    <r>
      <rPr>
        <sz val="9.5"/>
        <rFont val="Arial"/>
        <family val="2"/>
      </rPr>
      <t>Adjust partial denture – Lower</t>
    </r>
  </si>
  <si>
    <r>
      <rPr>
        <b/>
        <sz val="9.5"/>
        <color rgb="FF0B56A1"/>
        <rFont val="Arial"/>
        <family val="2"/>
      </rPr>
      <t>Repairs to prosthetics</t>
    </r>
  </si>
  <si>
    <t>D5511</t>
  </si>
  <si>
    <t>Repair broken complete denture base - Lower</t>
  </si>
  <si>
    <t>D5512</t>
  </si>
  <si>
    <t>Repair broken complete denture base - Upper</t>
  </si>
  <si>
    <t>D5520</t>
  </si>
  <si>
    <r>
      <rPr>
        <sz val="9.5"/>
        <rFont val="Arial"/>
        <family val="2"/>
      </rPr>
      <t>Replace missing or broken teeth – Complete denture (each tooth)</t>
    </r>
  </si>
  <si>
    <t>D5611</t>
  </si>
  <si>
    <t>Repair resin partial denture base - Lower</t>
  </si>
  <si>
    <t>D5612</t>
  </si>
  <si>
    <t>Repair resin partial denture base - Upper</t>
  </si>
  <si>
    <t>D5630</t>
  </si>
  <si>
    <t>Repair or replace broken clasp - Per tooth</t>
  </si>
  <si>
    <t>D5640</t>
  </si>
  <si>
    <r>
      <rPr>
        <sz val="9.5"/>
        <rFont val="Arial"/>
        <family val="2"/>
      </rPr>
      <t>Replace broken teeth – Per tooth</t>
    </r>
  </si>
  <si>
    <t>D5650</t>
  </si>
  <si>
    <t>Add tooth to existing partial denture</t>
  </si>
  <si>
    <t>D5660</t>
  </si>
  <si>
    <t>Add clasp to existing partial denture - Per tooth</t>
  </si>
  <si>
    <r>
      <rPr>
        <b/>
        <sz val="9.5"/>
        <color rgb="FF0B56A1"/>
        <rFont val="Arial"/>
        <family val="2"/>
      </rPr>
      <t>Denture relining (limit 1 every 36 months)</t>
    </r>
  </si>
  <si>
    <t>D5710</t>
  </si>
  <si>
    <t>Rebase complete upper denture</t>
  </si>
  <si>
    <t>D5711</t>
  </si>
  <si>
    <t>Rebase complete lower denture</t>
  </si>
  <si>
    <t>D5720</t>
  </si>
  <si>
    <t>Rebase upper partial denture</t>
  </si>
  <si>
    <t>D5721</t>
  </si>
  <si>
    <t>Rebase lower partial denture</t>
  </si>
  <si>
    <t>D5725</t>
  </si>
  <si>
    <t>Rebase hybrid prosthesis</t>
  </si>
  <si>
    <t>D5730</t>
  </si>
  <si>
    <r>
      <rPr>
        <sz val="9.5"/>
        <rFont val="Arial"/>
        <family val="2"/>
      </rPr>
      <t>Reline complete upper denture – Chairside</t>
    </r>
  </si>
  <si>
    <t>D5731</t>
  </si>
  <si>
    <r>
      <rPr>
        <sz val="9.5"/>
        <rFont val="Arial"/>
        <family val="2"/>
      </rPr>
      <t>Reline complete lower denture – Chairside</t>
    </r>
  </si>
  <si>
    <t>D5740</t>
  </si>
  <si>
    <r>
      <rPr>
        <sz val="9.5"/>
        <rFont val="Arial"/>
        <family val="2"/>
      </rPr>
      <t>Reline upper partial denture – Chairside</t>
    </r>
  </si>
  <si>
    <t>D5741</t>
  </si>
  <si>
    <r>
      <rPr>
        <sz val="9.5"/>
        <rFont val="Arial"/>
        <family val="2"/>
      </rPr>
      <t>Reline lower partial denture – Chairside</t>
    </r>
  </si>
  <si>
    <t>D5750</t>
  </si>
  <si>
    <r>
      <rPr>
        <sz val="9.5"/>
        <rFont val="Arial"/>
        <family val="2"/>
      </rPr>
      <t>Reline complete upper denture – Laboratory</t>
    </r>
  </si>
  <si>
    <t>D5751</t>
  </si>
  <si>
    <r>
      <rPr>
        <sz val="9.5"/>
        <rFont val="Arial"/>
        <family val="2"/>
      </rPr>
      <t>Reline complete lower denture – Laboratory</t>
    </r>
  </si>
  <si>
    <t>D5760</t>
  </si>
  <si>
    <r>
      <rPr>
        <sz val="9.5"/>
        <rFont val="Arial"/>
        <family val="2"/>
      </rPr>
      <t>Reline upper partial denture – Laboratory</t>
    </r>
  </si>
  <si>
    <t>D5761</t>
  </si>
  <si>
    <r>
      <rPr>
        <sz val="9.5"/>
        <rFont val="Arial"/>
        <family val="2"/>
      </rPr>
      <t>Reline lower partial denture – Laboratory</t>
    </r>
  </si>
  <si>
    <t>D5765</t>
  </si>
  <si>
    <t>Soft liner for complete or partial removable denture – Indirect</t>
  </si>
  <si>
    <r>
      <rPr>
        <b/>
        <sz val="9.5"/>
        <color rgb="FF0B56A1"/>
        <rFont val="Arial"/>
        <family val="2"/>
      </rPr>
      <t>Interim dentures (limit 1 every 5 years)</t>
    </r>
  </si>
  <si>
    <t>D5810</t>
  </si>
  <si>
    <r>
      <rPr>
        <sz val="9.5"/>
        <rFont val="Arial"/>
        <family val="2"/>
      </rPr>
      <t>Interim complete denture – Upper</t>
    </r>
  </si>
  <si>
    <t>D5811</t>
  </si>
  <si>
    <r>
      <rPr>
        <sz val="9.5"/>
        <rFont val="Arial"/>
        <family val="2"/>
      </rPr>
      <t>Interim complete denture – Lower</t>
    </r>
  </si>
  <si>
    <t>D5820</t>
  </si>
  <si>
    <r>
      <rPr>
        <sz val="9.5"/>
        <rFont val="Arial"/>
        <family val="2"/>
      </rPr>
      <t>Interim partial denture – Upper</t>
    </r>
  </si>
  <si>
    <t>D5821</t>
  </si>
  <si>
    <r>
      <rPr>
        <sz val="9.5"/>
        <rFont val="Arial"/>
        <family val="2"/>
      </rPr>
      <t>Interim partial denture – Lower</t>
    </r>
  </si>
  <si>
    <t>D5875</t>
  </si>
  <si>
    <t>Modification of removable prosthesis following implant surgery</t>
  </si>
  <si>
    <t>D5876</t>
  </si>
  <si>
    <t>Add metal substructure to acrylic full denture (per arch)</t>
  </si>
  <si>
    <t>Implant/abutment supported prosthetics – All charges for crowns and bridges (fixed partial dentures) are per unit (each replacement on a supporting implant(s) equals 1 unit). Coverage for replacement of crowns and bridges and implant supported dentures is limited to 1 every 5 years.
For single crowns, retainer (“abutment”) crowns, and pontics: The charges below include the cost of predominantly base metal alloy. You may be charged an additional amount, based on the type of material the dentist uses for your restoration. You may be charged:
• No more than $80.00 per tooth for any noble metal alloys
• No more than $130.00 per tooth for any high noble metal alloys, titanium or titanium alloys
• No more than $100.00 per tooth for any porcelain fused to metal (only on molar teeth)
• Porcelain/ceramic substrate crowns on molar teeth are not covered.
In addition, you may be charged up to these additional amounts:
• No more than $100.00 per tooth if an indirectly fabricated (“cast”) post and core is made of high noble metal alloy
• No more than $150.00 per tooth/unit for crowns, inlays, onlays, post and cores, and veneers if your dentist uses same day in-office CAD/CAM (ceramic) services. Same day in-office CAD/CAM (ceramic) services refer to dental restorations that are created in the dental office by the use of a digital impression and an in-office CAD/CAM milling machine.</t>
  </si>
  <si>
    <t>D6058</t>
  </si>
  <si>
    <t>Abutment supported porcelain/ceramic crown</t>
  </si>
  <si>
    <t>D6059</t>
  </si>
  <si>
    <t>Abutment supported porcelain fused to metal crown (high noble metal)</t>
  </si>
  <si>
    <t>D6060</t>
  </si>
  <si>
    <t>Abutment supported porcelain fused to metal crown (predominantly base metal)</t>
  </si>
  <si>
    <t>D6061</t>
  </si>
  <si>
    <t>Abutment supported porcelain fused to metal crown (noble metal)</t>
  </si>
  <si>
    <t>D6062</t>
  </si>
  <si>
    <t>Abutment supported cast metal crown (high noble metal)</t>
  </si>
  <si>
    <t>D6063</t>
  </si>
  <si>
    <t>Abutment supported cast metal crown (predominantly base metal)</t>
  </si>
  <si>
    <t>D6064</t>
  </si>
  <si>
    <t>Abutment supported cast metal crown (noble metal)</t>
  </si>
  <si>
    <t>D6065</t>
  </si>
  <si>
    <t>Implant supported porcelain/ceramic crown</t>
  </si>
  <si>
    <t>D6066</t>
  </si>
  <si>
    <t>Implant supported crown - Porcelain fused to high noble alloys</t>
  </si>
  <si>
    <t>D6067</t>
  </si>
  <si>
    <t>Implant supported crown - High noble alloys</t>
  </si>
  <si>
    <t>D6068</t>
  </si>
  <si>
    <t>Abutment supported retainer for porcelain/ceramic fixed partial denture</t>
  </si>
  <si>
    <t>D6069</t>
  </si>
  <si>
    <t>Abutment supported retainer for porcelain fused to metal fixed partial denture (high noble metal)</t>
  </si>
  <si>
    <t>D6070</t>
  </si>
  <si>
    <t>Abutment supported retainer for porcelain fused to metal fixed partial denture (predominantly base metal)</t>
  </si>
  <si>
    <t>D6071</t>
  </si>
  <si>
    <t>Abutment supported retainer for porcelain fused to metal fixed partial denture (noble metal)</t>
  </si>
  <si>
    <t>D6072</t>
  </si>
  <si>
    <t>Abutment supported retainer for cast metal fixed partial denture (high noble metal)</t>
  </si>
  <si>
    <t>D6073</t>
  </si>
  <si>
    <t>Abutment supported retainer for cast metal fixed partial denture (predominantly base metal)</t>
  </si>
  <si>
    <t>D6074</t>
  </si>
  <si>
    <t>Abutment supported retainer for cast metal fixed partial denture (noble metal)</t>
  </si>
  <si>
    <t>D6075</t>
  </si>
  <si>
    <t>Implant supported retainer for ceramic fixed partial denture</t>
  </si>
  <si>
    <t>D6076</t>
  </si>
  <si>
    <t>Implant supported retainer for porcelain fused to metal fixed partial denture (titanium, titanium alloy, high noble metal)</t>
  </si>
  <si>
    <t>D6077</t>
  </si>
  <si>
    <t>Implant supported retainer for cast metal fixed partial denture (titanium, titanium alloy, high noble metal)</t>
  </si>
  <si>
    <t>D6082</t>
  </si>
  <si>
    <t>Implant supported crown – Porcelain fused to predominantly base alloys</t>
  </si>
  <si>
    <t>D6083</t>
  </si>
  <si>
    <t>Implant supported crown – Porcelain fused to noble alloys</t>
  </si>
  <si>
    <t>D6084</t>
  </si>
  <si>
    <t>Implant supported crown – Porcelain fused to titanium and titanium alloys</t>
  </si>
  <si>
    <t>D6085</t>
  </si>
  <si>
    <t>Interim implant crown</t>
  </si>
  <si>
    <t>D6086</t>
  </si>
  <si>
    <t>Implant supported crown – Predominantly base alloys</t>
  </si>
  <si>
    <t>D6087</t>
  </si>
  <si>
    <t>Implant supported crown – Noble alloys</t>
  </si>
  <si>
    <t>D6088</t>
  </si>
  <si>
    <t>Implant supported crown – Titanium and titanium alloys</t>
  </si>
  <si>
    <t>D6092</t>
  </si>
  <si>
    <t>Re-cement implant/abutment supported crown</t>
  </si>
  <si>
    <t>D6093</t>
  </si>
  <si>
    <t>Re-cement implant/abutment supported fixed partial denture</t>
  </si>
  <si>
    <t>D6094</t>
  </si>
  <si>
    <t>Abutment supported crown - Titanium and titanium alloys</t>
  </si>
  <si>
    <t>D6096</t>
  </si>
  <si>
    <t>Remove broken implant retaining screw</t>
  </si>
  <si>
    <t>D6097</t>
  </si>
  <si>
    <t>Abutment supported crown – Porcelain fused to titanium and titanium alloys</t>
  </si>
  <si>
    <t>D6098</t>
  </si>
  <si>
    <t>Implant supported retainer – Porcelain fused to predominantly base alloys</t>
  </si>
  <si>
    <t>D6099</t>
  </si>
  <si>
    <t>Implant supported retainer for fixed partial denture – Porcelain fused to noble alloys</t>
  </si>
  <si>
    <t>D6110</t>
  </si>
  <si>
    <t>Implant /abutment supported removable denture for edentulous arch – Upper</t>
  </si>
  <si>
    <t>D6111</t>
  </si>
  <si>
    <t>Implant /abutment supported removable denture for edentulous arch – Lower</t>
  </si>
  <si>
    <t>D6112</t>
  </si>
  <si>
    <t>Implant /abutment supported removable denture for partially edentulous arch – Upper</t>
  </si>
  <si>
    <t>D6113</t>
  </si>
  <si>
    <t>Implant /abutment supported removable denture for partially edentulous arch – Lower</t>
  </si>
  <si>
    <t>D6114</t>
  </si>
  <si>
    <t>Implant /abutment supported fixed denture for edentulous arch – Upper</t>
  </si>
  <si>
    <t>D6115</t>
  </si>
  <si>
    <t>Implant /abutment supported fixed denture for edentulous arch – Lower</t>
  </si>
  <si>
    <t>D6116</t>
  </si>
  <si>
    <t>Implant /abutment supported fixed denture for partially edentulous arch – Upper</t>
  </si>
  <si>
    <t>D6117</t>
  </si>
  <si>
    <t>Implant /abutment supported fixed denture for partially edentulous arch – Lower</t>
  </si>
  <si>
    <t>D6118</t>
  </si>
  <si>
    <t>Implant/abutment supported interim fixed denture for edentulous arch – Lower</t>
  </si>
  <si>
    <t>D6119</t>
  </si>
  <si>
    <t>Implant/abutment supported interim fixed denture for edentulous arch – Upper</t>
  </si>
  <si>
    <t>D6120</t>
  </si>
  <si>
    <t>Implant supported retainer – Porcelain fused to titanium and titanium alloys</t>
  </si>
  <si>
    <t>D6121</t>
  </si>
  <si>
    <t>Implant supported retainer for metal fixed partial denture – Predominantly base alloys</t>
  </si>
  <si>
    <t>D6122</t>
  </si>
  <si>
    <t>Implant supported retainer for metal fixed partial denture –  Noble alloys</t>
  </si>
  <si>
    <t>D6123</t>
  </si>
  <si>
    <t>Implant supported retainer for metal fixed partial denture – Titanium and titanium alloys</t>
  </si>
  <si>
    <t>D6194</t>
  </si>
  <si>
    <t>Abutment supported retainer crown for fixed partial denture - Titanium and titanium alloys</t>
  </si>
  <si>
    <t>D6195</t>
  </si>
  <si>
    <t>Abutment supported retainer – Porcelain fused to titanium and titanium alloys</t>
  </si>
  <si>
    <t>D6198</t>
  </si>
  <si>
    <t>Remove interim implant component</t>
  </si>
  <si>
    <t>Complex rehabilitation on implant/abutment supported prosthetic procedures – Additional charge per unit for multiple crown units/complex rehabilitation (6 or more units of crown and/ or bridge in same treatment plan requires complex rehabilitation for each unit – ask your dentist for the guidelines)</t>
  </si>
  <si>
    <t>Oral surgery (includes routine postoperative treatment) Surgical removal of impacted teeth are covered for ages below 15 when medically necessary. Surgical removal of wisdom tooth/3rd molar for orthodontic reasons only is not covered.</t>
  </si>
  <si>
    <t>D7111</t>
  </si>
  <si>
    <r>
      <rPr>
        <sz val="9.5"/>
        <rFont val="Arial"/>
        <family val="2"/>
      </rPr>
      <t>Extraction of coronal remnants – Deciduous tooth</t>
    </r>
  </si>
  <si>
    <t>D7140</t>
  </si>
  <si>
    <r>
      <rPr>
        <sz val="9.5"/>
        <rFont val="Arial"/>
        <family val="2"/>
      </rPr>
      <t>Extraction, erupted tooth or exposed root – Elevation and/or</t>
    </r>
    <r>
      <rPr>
        <sz val="10"/>
        <rFont val="Arial"/>
        <family val="2"/>
      </rPr>
      <t xml:space="preserve"> forceps removal</t>
    </r>
  </si>
  <si>
    <t>D7210</t>
  </si>
  <si>
    <r>
      <rPr>
        <sz val="9.5"/>
        <rFont val="Arial"/>
        <family val="2"/>
      </rPr>
      <t>Extraction, erupted tooth – Removal of bone and/or section of</t>
    </r>
    <r>
      <rPr>
        <sz val="10"/>
        <rFont val="Arial"/>
        <family val="2"/>
      </rPr>
      <t xml:space="preserve"> tooth</t>
    </r>
  </si>
  <si>
    <t>D7220</t>
  </si>
  <si>
    <r>
      <rPr>
        <sz val="9.5"/>
        <rFont val="Arial"/>
        <family val="2"/>
      </rPr>
      <t>Removal of impacted tooth – Soft tissue</t>
    </r>
  </si>
  <si>
    <t>D7230</t>
  </si>
  <si>
    <r>
      <rPr>
        <sz val="9.5"/>
        <rFont val="Arial"/>
        <family val="2"/>
      </rPr>
      <t>Removal of impacted tooth – Partially bony</t>
    </r>
  </si>
  <si>
    <t>D7240</t>
  </si>
  <si>
    <r>
      <rPr>
        <sz val="9.5"/>
        <rFont val="Arial"/>
        <family val="2"/>
      </rPr>
      <t>Removal of impacted tooth – Completely bony</t>
    </r>
  </si>
  <si>
    <t>D7241</t>
  </si>
  <si>
    <r>
      <rPr>
        <sz val="9.5"/>
        <rFont val="Arial"/>
        <family val="2"/>
      </rPr>
      <t>Removal of impacted tooth – Completely bony, unusual</t>
    </r>
    <r>
      <rPr>
        <sz val="10"/>
        <rFont val="Arial"/>
        <family val="2"/>
      </rPr>
      <t xml:space="preserve"> complications (narrative required)</t>
    </r>
  </si>
  <si>
    <t>D7250</t>
  </si>
  <si>
    <r>
      <rPr>
        <sz val="9.5"/>
        <rFont val="Arial"/>
        <family val="2"/>
      </rPr>
      <t>Removal of residual tooth roots – Cutting procedure</t>
    </r>
  </si>
  <si>
    <t>D7251</t>
  </si>
  <si>
    <t>Coronectomy - intentional partial tooth removal</t>
  </si>
  <si>
    <t>D7280</t>
  </si>
  <si>
    <r>
      <rPr>
        <sz val="9.5"/>
        <rFont val="Arial"/>
        <family val="2"/>
      </rPr>
      <t xml:space="preserve">Exposure of an unerupted tooth </t>
    </r>
    <r>
      <rPr>
        <i/>
        <sz val="9.5"/>
        <rFont val="Arial"/>
        <family val="2"/>
      </rPr>
      <t>(excluding wisdom teeth)</t>
    </r>
  </si>
  <si>
    <t>D7285</t>
  </si>
  <si>
    <t>Incisional biopsy of oral tissue – Hard (bone, tooth) (tooth related - not allowed when in conjunction with another surgical procedure)</t>
  </si>
  <si>
    <t>D7286</t>
  </si>
  <si>
    <r>
      <rPr>
        <sz val="9.5"/>
        <rFont val="Arial"/>
        <family val="2"/>
      </rPr>
      <t xml:space="preserve">Incisional biopsy of oral tissue – Soft (all others) </t>
    </r>
    <r>
      <rPr>
        <i/>
        <sz val="9.5"/>
        <rFont val="Arial"/>
        <family val="2"/>
      </rPr>
      <t>(tooth related –</t>
    </r>
    <r>
      <rPr>
        <sz val="10"/>
        <rFont val="Arial"/>
        <family val="2"/>
      </rPr>
      <t xml:space="preserve"> not allowed when in conjunction with another surgical procedure)</t>
    </r>
  </si>
  <si>
    <t>D7288</t>
  </si>
  <si>
    <t>Brush biopsy – Transepithelial sample collection</t>
  </si>
  <si>
    <t>D7310</t>
  </si>
  <si>
    <r>
      <rPr>
        <sz val="9.5"/>
        <rFont val="Arial"/>
        <family val="2"/>
      </rPr>
      <t>Alveoloplasty in conjunction with extractions – 4 or more teeth</t>
    </r>
    <r>
      <rPr>
        <sz val="10"/>
        <rFont val="Arial"/>
        <family val="2"/>
      </rPr>
      <t xml:space="preserve"> or tooth spaces per quadrant</t>
    </r>
  </si>
  <si>
    <t>D7311</t>
  </si>
  <si>
    <t>Alveoloplasty in conjunction with extractions – 1 to 3 teeth or tooth spaces per quadrant</t>
  </si>
  <si>
    <t>D7320</t>
  </si>
  <si>
    <r>
      <rPr>
        <sz val="9.5"/>
        <rFont val="Arial"/>
        <family val="2"/>
      </rPr>
      <t>Alveoloplasty not in conjunction with extractions – 4 or more</t>
    </r>
    <r>
      <rPr>
        <sz val="10"/>
        <rFont val="Arial"/>
        <family val="2"/>
      </rPr>
      <t xml:space="preserve"> teeth or tooth spaces per quadrant</t>
    </r>
  </si>
  <si>
    <t>D7321</t>
  </si>
  <si>
    <r>
      <rPr>
        <sz val="9.5"/>
        <rFont val="Arial"/>
        <family val="2"/>
      </rPr>
      <t>Alveoloplasty not in conjunction with extractions – 1 to 3 teeth</t>
    </r>
    <r>
      <rPr>
        <sz val="10"/>
        <rFont val="Arial"/>
        <family val="2"/>
      </rPr>
      <t xml:space="preserve"> or tooth spaces per quadrant</t>
    </r>
  </si>
  <si>
    <t>D7510</t>
  </si>
  <si>
    <r>
      <rPr>
        <sz val="9.5"/>
        <rFont val="Arial"/>
        <family val="2"/>
      </rPr>
      <t>Incision and drainage of abscess – Intraoral soft tissue</t>
    </r>
  </si>
  <si>
    <t>D7880</t>
  </si>
  <si>
    <t>Occlusal orthotic device, by report - (limit 1 per 24 months; only covered in conjunction with Temporomandibular Joint (TMJ) treatment)</t>
  </si>
  <si>
    <t>D7881</t>
  </si>
  <si>
    <t>Occlusal orthotic device adjustment</t>
  </si>
  <si>
    <t>D7922</t>
  </si>
  <si>
    <t>Placement of intra-socket biological dressing to aid in hemostasis or clot stabilization, per site</t>
  </si>
  <si>
    <t>D7961</t>
  </si>
  <si>
    <t>Buccal / labial frenectomy (frenulectomy</t>
  </si>
  <si>
    <t>Orthodontics (tooth movement) - The Patient Charge for your entire orthodontic case, including retention, will be based upon the applicable charge in effect on the date your orthodontic treatment begins (banding/appliance insertion). Coverage is provided for twenty-four (24) months of active treatment. Cases beyond 24 months require an additional payment by the patient.</t>
  </si>
  <si>
    <t>D8010</t>
  </si>
  <si>
    <t>Limited orthodontic treatment of the primary dentition - Banding</t>
  </si>
  <si>
    <t>D8020</t>
  </si>
  <si>
    <t>Limited orthodontic treatment of the transitional dentition – Banding</t>
  </si>
  <si>
    <t>D8030</t>
  </si>
  <si>
    <t>Limited orthodontic treatment of the adolescent dentition – Banding</t>
  </si>
  <si>
    <t>D8040</t>
  </si>
  <si>
    <t>Limited orthodontic treatment of the adult dentition – Banding</t>
  </si>
  <si>
    <t>D8070</t>
  </si>
  <si>
    <t>Comprehensive orthodontic treatment of the transitional dentition – Banding</t>
  </si>
  <si>
    <t>D8080</t>
  </si>
  <si>
    <t>Comprehensive orthodontic treatment of the adolescent dentition – Banding</t>
  </si>
  <si>
    <t>D8090</t>
  </si>
  <si>
    <r>
      <rPr>
        <sz val="9.5"/>
        <rFont val="Arial"/>
        <family val="2"/>
      </rPr>
      <t>Comprehensive orthodontic treatment of the adult dentition –</t>
    </r>
    <r>
      <rPr>
        <sz val="10"/>
        <rFont val="Arial"/>
        <family val="2"/>
      </rPr>
      <t xml:space="preserve"> Banding</t>
    </r>
  </si>
  <si>
    <t>D8660</t>
  </si>
  <si>
    <t>Pre-orthodontic treatment examination to monitor growth and development</t>
  </si>
  <si>
    <t>D8670</t>
  </si>
  <si>
    <t>Periodic orthodontic treatment visit</t>
  </si>
  <si>
    <t>Children - Up to 19th birthday:</t>
  </si>
  <si>
    <t>24-month treatment fee</t>
  </si>
  <si>
    <t>Charge per month for 24 months</t>
  </si>
  <si>
    <t>Adults:</t>
  </si>
  <si>
    <t>D8680</t>
  </si>
  <si>
    <t>Orthodontic retention – Removal of appliances, construction and placement of retainer(s)</t>
  </si>
  <si>
    <t>D8681</t>
  </si>
  <si>
    <t>Removable orthodontic retainer adjustment</t>
  </si>
  <si>
    <t>D8695</t>
  </si>
  <si>
    <t>Removal of fixed orthodontic appliances for reasons other than completion of treatment</t>
  </si>
  <si>
    <t>D8999</t>
  </si>
  <si>
    <t>Unspecified orthodontic procedure – By report (orthodontic treatment plan and records including all necessary images)</t>
  </si>
  <si>
    <t>General anesthesia/IV sedation: coverage is provided when medically necessary for covered surgical procedures listed on the Patient Charge Schedule. Clinical guidelines related to the use of general anesthesia/IV sedation should be discussed with your treating network specialist.</t>
  </si>
  <si>
    <t>D9215</t>
  </si>
  <si>
    <t>Local anesthesia</t>
  </si>
  <si>
    <t>D9222</t>
  </si>
  <si>
    <t>Deep sedation/general anesthesia – First 15 minutes</t>
  </si>
  <si>
    <t>D9223</t>
  </si>
  <si>
    <t>Deep sedation/general anesthesia – Each subsequent 15 minute increment</t>
  </si>
  <si>
    <t>D9230</t>
  </si>
  <si>
    <t>Inhalation of nitrous oxide / analgesia, anxiolysis</t>
  </si>
  <si>
    <t>D9239</t>
  </si>
  <si>
    <t>Intravenous moderate (conscious) sedation/anesthesia – First 15 minutes</t>
  </si>
  <si>
    <t>D9243</t>
  </si>
  <si>
    <t>Intravenous moderate (conscious) sedation/analgesia - Each subsequent 15 minute increment</t>
  </si>
  <si>
    <t>D9613</t>
  </si>
  <si>
    <t>Infiltration of sustained release therapeutic drug, per quadrant (patient charge is per quadrant)</t>
  </si>
  <si>
    <t>D99910</t>
  </si>
  <si>
    <t>Application of desensitizing medicament</t>
  </si>
  <si>
    <t>Emergency services</t>
  </si>
  <si>
    <t>D9110</t>
  </si>
  <si>
    <r>
      <rPr>
        <sz val="9.5"/>
        <rFont val="Arial"/>
        <family val="2"/>
      </rPr>
      <t>Palliative (emergency) treatment of dental pain – Minor</t>
    </r>
    <r>
      <rPr>
        <sz val="10"/>
        <rFont val="Arial"/>
        <family val="2"/>
      </rPr>
      <t xml:space="preserve"> procedure</t>
    </r>
  </si>
  <si>
    <t>D9440</t>
  </si>
  <si>
    <t>Office visit – After regularly scheduled hours</t>
  </si>
  <si>
    <r>
      <rPr>
        <b/>
        <sz val="9.5"/>
        <color rgb="FF0B56A1"/>
        <rFont val="Arial"/>
        <family val="2"/>
      </rPr>
      <t>Miscellaneous services</t>
    </r>
  </si>
  <si>
    <t>D9912</t>
  </si>
  <si>
    <t>Pre-visit patient screening</t>
  </si>
  <si>
    <t>D9941</t>
  </si>
  <si>
    <t>Fabrication of athletic mouthguard (limit 1 per 12 months)</t>
  </si>
  <si>
    <t>D9943</t>
  </si>
  <si>
    <t>Occlusal guard adjustment</t>
  </si>
  <si>
    <t>D9944</t>
  </si>
  <si>
    <t>Occlusal guard – Hard appliance, full arch (limit 1 per 24 months)</t>
  </si>
  <si>
    <t>D9945</t>
  </si>
  <si>
    <t>Occlusal guard – Soft appliance, full arch (limit 1 per 24 months)</t>
  </si>
  <si>
    <t>D9946</t>
  </si>
  <si>
    <t>Occlusal guard – Hard appliance, partial arch (limit 1 per 24 months)</t>
  </si>
  <si>
    <t>D9951</t>
  </si>
  <si>
    <r>
      <rPr>
        <sz val="9.5"/>
        <rFont val="Arial"/>
        <family val="2"/>
      </rPr>
      <t>Occlusal adjustment – Limited</t>
    </r>
  </si>
  <si>
    <t>D9952</t>
  </si>
  <si>
    <r>
      <rPr>
        <sz val="9.5"/>
        <rFont val="Arial"/>
        <family val="2"/>
      </rPr>
      <t>Occlusal adjustment – Complete</t>
    </r>
  </si>
  <si>
    <t>D9961</t>
  </si>
  <si>
    <t>Duplicate/copy patient's records</t>
  </si>
  <si>
    <t>D9975</t>
  </si>
  <si>
    <t>External bleaching for home application, per arch; includes materials and fabrication of custom trays (all other methods of bleaching are not covered)</t>
  </si>
  <si>
    <t>D9990</t>
  </si>
  <si>
    <t>Certified translation or sign language services, per visit</t>
  </si>
  <si>
    <t>D9995</t>
  </si>
  <si>
    <t>Teledentistry – Synchronous; real-time encounter</t>
  </si>
  <si>
    <t>D9996</t>
  </si>
  <si>
    <t>Teledentistry – Asynchronous; information stored and forwarded to dentist for subsequent review</t>
  </si>
  <si>
    <t>Provide Rate Equivalents for Current Self-Insured Funding Arrangement and Current Benefits</t>
  </si>
  <si>
    <t>Premium Equivalents</t>
  </si>
  <si>
    <t>Current Enrollment</t>
  </si>
  <si>
    <t>Proposed Premium Equivalent Rate</t>
  </si>
  <si>
    <t>Total Monthly Premium Equivalent</t>
  </si>
  <si>
    <t>Fixed Cost Components (included in above rates)</t>
  </si>
  <si>
    <t>Administrative Fee (PSPM)</t>
  </si>
  <si>
    <t>Network Access Fee (PSPM)</t>
  </si>
  <si>
    <t>Fixed Cost</t>
  </si>
  <si>
    <t>Total Monthly Fixed Cost</t>
  </si>
  <si>
    <t>*PSPM - Per Subscriber Per Month</t>
  </si>
  <si>
    <t>Premiums</t>
  </si>
  <si>
    <t>Proposed Premium Rates</t>
  </si>
  <si>
    <t>TOP DENTAL CDT CODE PRICING</t>
  </si>
  <si>
    <t>Please enter your average allowed amounts by procedure (in and out of network) for your proposed network(s) in the requested regions that contains majority of the member population. Responses for the secondary network should include allowed charges for any leased or rental networks (where shared savings might apply).</t>
  </si>
  <si>
    <t>&lt;Enter Primary Proposed Network&gt;</t>
  </si>
  <si>
    <t>&lt;Enter Secondary Proposed Network&gt;</t>
  </si>
  <si>
    <t xml:space="preserve"> </t>
  </si>
  <si>
    <t>3-Digit Zip:</t>
  </si>
  <si>
    <t>Procedure Code</t>
  </si>
  <si>
    <t>Avg. Covered Billed Charge</t>
  </si>
  <si>
    <t>Avg. Allowed Charge 
Primary PPO
In-Network</t>
  </si>
  <si>
    <t>Avg. Allowed Charge
Secondary PPO 
In-Network (if applicable; include leased or rental networks)</t>
  </si>
  <si>
    <t>Avg. Reimbursement
80th Percentile R&amp;C
PPO 
Out-of Network</t>
  </si>
  <si>
    <t>Prophylaxis, adult</t>
  </si>
  <si>
    <t>Crown, porcelain/ceramic</t>
  </si>
  <si>
    <t>Periodic oral evaluation, established patient</t>
  </si>
  <si>
    <t>Resin-based composite, two surfaces, posterior</t>
  </si>
  <si>
    <t>Bitewings, four radiographic images</t>
  </si>
  <si>
    <t>Resin-based composite, one surface, posterior</t>
  </si>
  <si>
    <t>D6010</t>
  </si>
  <si>
    <t>Surgical placement of implant body, endosteal implant</t>
  </si>
  <si>
    <t>D8889</t>
  </si>
  <si>
    <t>Orthodontia</t>
  </si>
  <si>
    <t>Prophylaxis, child</t>
  </si>
  <si>
    <t>Intraoral complete series of radiographic images</t>
  </si>
  <si>
    <t>Removal of impacted tooth, completely bony</t>
  </si>
  <si>
    <t>Endodontic therapy, molar (excluding final restoration)</t>
  </si>
  <si>
    <t>Resin-based composite, three surfaces, posterior</t>
  </si>
  <si>
    <t>Comprehensive oral evaluation, new or established patient</t>
  </si>
  <si>
    <t>Core buildup, including any pins when required</t>
  </si>
  <si>
    <t>Periodontal maintenance</t>
  </si>
  <si>
    <t>Extraction, erupted tooth or exposed root (elevation/forceps removal)</t>
  </si>
  <si>
    <t>Intraoral periapical, first radiographic image</t>
  </si>
  <si>
    <t>Surgical extraction of erupted tooth requiring bone removal and/or sectioning</t>
  </si>
  <si>
    <t>Limited oral evaluation, problem focused</t>
  </si>
  <si>
    <t>Periodontal scaling and root planing, four or more teeth per quadrant</t>
  </si>
  <si>
    <t>Occlusal guard, hard appliance, full arch</t>
  </si>
  <si>
    <t>Topical fluoride varnish application</t>
  </si>
  <si>
    <t>Panoramic radiographic image</t>
  </si>
  <si>
    <t>Intraoral periapical, each additional radiographic image</t>
  </si>
  <si>
    <t xml:space="preserve">Please confirm your acceptance of the Minimum Standard for each performance guarantee metric and the correlating fees at risk.  </t>
  </si>
  <si>
    <t>If you are able to provide an Alternative Minimum Standard for any of the items (i.e., over and above the Minimum Standard), please detail these Alternative Minimum Standards.</t>
  </si>
  <si>
    <t>Implementation (First Year Only)</t>
  </si>
  <si>
    <t>Total Max %/$ of Fees At Risk</t>
  </si>
  <si>
    <t>Ongoing Performance Guarantees (Annually)</t>
  </si>
  <si>
    <t>Service Category</t>
  </si>
  <si>
    <t>Minimum Standards/Results</t>
  </si>
  <si>
    <t>Response</t>
  </si>
  <si>
    <t>Alternative Minimum Standard (Describe)</t>
  </si>
  <si>
    <t>Required Percent of Fees at Risk</t>
  </si>
  <si>
    <t>Frequency</t>
  </si>
  <si>
    <t>Implementation</t>
  </si>
  <si>
    <t xml:space="preserve">Code benefits in the systems (claims, member services, etc.) with 100% accuracy </t>
  </si>
  <si>
    <t xml:space="preserve">Provide benefits and financial contracts within two months of the plan effective date </t>
  </si>
  <si>
    <t>Eligibility</t>
  </si>
  <si>
    <t xml:space="preserve">Eligibility updates: System must be updated within 2 business days of receipt of enrollment/eligibility data ; receipts after 4:00 pm are recorded as the following business day.  </t>
  </si>
  <si>
    <t>Manual eligibility updates: Emergency requests completed within one hour; rush requests completed by close of business the same day</t>
  </si>
  <si>
    <t>Eligibility updates will be guaranteed with 98% accuracy.</t>
  </si>
  <si>
    <t>ID Cards</t>
  </si>
  <si>
    <t>Timely delivery of initial ID cards: 99% mailed within 10 business days after eligibility data has been provided by the employer. This includes all initial ID cards for new enrollees.</t>
  </si>
  <si>
    <t>Accuracy of new and replacement ID cards: 100% of all ID cards will contain accurate information compared to the enrollment information furnished by the employer.</t>
  </si>
  <si>
    <t>Account Management</t>
  </si>
  <si>
    <t>Average evaluation score of 4.0 or higher out of 5 or 85% satisfaction.</t>
  </si>
  <si>
    <t>Client inquiry: Response Less than or equal to 2 business days</t>
  </si>
  <si>
    <t>Network Maintenance</t>
  </si>
  <si>
    <t xml:space="preserve">Network utilization rate must be 80% or greater </t>
  </si>
  <si>
    <t>Report loss of providers and provider groups with membership greater than 50 employees within 10 days of notification of plan withdrawal</t>
  </si>
  <si>
    <t>Claims Administration</t>
  </si>
  <si>
    <t xml:space="preserve">95.0% of all  claims processed within 5 business days </t>
  </si>
  <si>
    <r>
      <t xml:space="preserve">99% financial (dollar) accuracy
 </t>
    </r>
    <r>
      <rPr>
        <i/>
        <sz val="10"/>
        <rFont val="Roboto"/>
      </rPr>
      <t>the total dollar amount paid correctly in the sample divided by the total dollar amount paid in the sample.</t>
    </r>
  </si>
  <si>
    <r>
      <t xml:space="preserve">97% payment accuracy
 </t>
    </r>
    <r>
      <rPr>
        <i/>
        <sz val="10"/>
        <rFont val="Roboto"/>
      </rPr>
      <t>the number of claims in the sample without payment errors divided by the total number of claims in the sample.</t>
    </r>
  </si>
  <si>
    <r>
      <t xml:space="preserve">95% processing accuracy
</t>
    </r>
    <r>
      <rPr>
        <i/>
        <sz val="10"/>
        <rFont val="Roboto"/>
      </rPr>
      <t xml:space="preserve">  the number of claims in the sample without payment or nonpayment errors divided by the total number of claims in the sample</t>
    </r>
  </si>
  <si>
    <t>Customer Service</t>
  </si>
  <si>
    <t>Average speed of answer will be less than 25 seconds</t>
  </si>
  <si>
    <t>Call abandonment rate will be 3% or less, reported annually</t>
  </si>
  <si>
    <r>
      <t xml:space="preserve">Same day call resolution will be </t>
    </r>
    <r>
      <rPr>
        <u/>
        <sz val="10"/>
        <rFont val="Roboto"/>
      </rPr>
      <t>&gt;</t>
    </r>
    <r>
      <rPr>
        <sz val="10"/>
        <rFont val="Roboto"/>
      </rPr>
      <t xml:space="preserve"> 98%</t>
    </r>
  </si>
  <si>
    <t>Complaint acknowledgement within five business days (all cases)</t>
  </si>
  <si>
    <t>Complaint resolution within 30 calendar days (all cases)</t>
  </si>
  <si>
    <t xml:space="preserve">85% of participants that respond to the Enrollee Satisfaction Survey will rate carrier overall as Good, Very Good or Excellent. </t>
  </si>
  <si>
    <r>
      <t xml:space="preserve">Preferred provider retention rate of </t>
    </r>
    <r>
      <rPr>
        <u/>
        <sz val="10"/>
        <rFont val="Roboto"/>
      </rPr>
      <t>&gt;</t>
    </r>
    <r>
      <rPr>
        <sz val="10"/>
        <rFont val="Roboto"/>
      </rPr>
      <t xml:space="preserve"> 90% (based on voluntary turnover) </t>
    </r>
  </si>
  <si>
    <t>Web Portal Availability</t>
  </si>
  <si>
    <t>Portal must be available for all members to access 99% of the time</t>
  </si>
  <si>
    <t xml:space="preserve">All members must have access to enroll in an online member account within 30 days of their enrollment.  </t>
  </si>
  <si>
    <t>Client Reporting</t>
  </si>
  <si>
    <t>Client-specific reporting package as agreed upon will be provided within 25 days from the close of the month.</t>
  </si>
  <si>
    <t>TOTAL ADMINISTRATION AT RISK</t>
  </si>
  <si>
    <t>Unless specified above, the length of the Performance Guarantee period will follow the term of the sold contract period.</t>
  </si>
  <si>
    <t>CareATC</t>
  </si>
  <si>
    <t>ADP</t>
  </si>
  <si>
    <t>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</si>
</sst>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6" formatCode="&quot;$&quot;#,##0_);[Red]\(&quot;$&quot;#,##0\)"/>
    <numFmt numFmtId="7" formatCode="&quot;$&quot;#,##0.00_);\(&quot;$&quot;#,##0.00\)"/>
    <numFmt numFmtId="8" formatCode="&quot;$&quot;#,##0.00_);[Red]\(&quot;$&quot;#,##0.00\)"/>
    <numFmt numFmtId="44" formatCode="_(&quot;$&quot;* #,##0.00_);_(&quot;$&quot;* \(#,##0.00\);_(&quot;$&quot;* &quot;-&quot;??_);_(@_)"/>
    <numFmt numFmtId="43" formatCode="_(* #,##0.00_);_(* \(#,##0.00\);_(* &quot;-&quot;??_);_(@_)"/>
    <numFmt numFmtId="164" formatCode="[$-409]mmmm\ d\,\ yyyy;@"/>
    <numFmt numFmtId="165" formatCode="&quot;$&quot;#,##0.00"/>
    <numFmt numFmtId="166" formatCode="&quot;$&quot;#,##0"/>
    <numFmt numFmtId="167" formatCode="\$0.00"/>
    <numFmt numFmtId="168" formatCode="0.0%"/>
  </numFmts>
  <fonts count="68" x14ac:knownFonts="1">
    <font>
      <sz val="11"/>
      <color theme="1"/>
      <name val="Roboto"/>
      <family val="2"/>
    </font>
    <font>
      <sz val="11"/>
      <color theme="1"/>
      <name val="Aptos Narrow"/>
      <family val="2"/>
      <scheme val="minor"/>
    </font>
    <font>
      <sz val="10"/>
      <color theme="1"/>
      <name val="Calibri"/>
      <family val="2"/>
    </font>
    <font>
      <sz val="11"/>
      <color theme="1"/>
      <name val="Roboto"/>
      <family val="2"/>
    </font>
    <font>
      <sz val="11"/>
      <color theme="1"/>
      <name val="Roboto"/>
    </font>
    <font>
      <sz val="11"/>
      <color theme="0"/>
      <name val="Roboto"/>
    </font>
    <font>
      <sz val="11"/>
      <color rgb="FF0070C0"/>
      <name val="Roboto"/>
    </font>
    <font>
      <b/>
      <sz val="11"/>
      <color theme="1"/>
      <name val="Roboto"/>
    </font>
    <font>
      <b/>
      <u/>
      <sz val="11"/>
      <color theme="1"/>
      <name val="Roboto"/>
    </font>
    <font>
      <b/>
      <sz val="14"/>
      <color rgb="FFFC672F"/>
      <name val="Roboto"/>
    </font>
    <font>
      <b/>
      <sz val="12"/>
      <color theme="0"/>
      <name val="Roboto"/>
    </font>
    <font>
      <u/>
      <sz val="11"/>
      <color theme="1"/>
      <name val="Roboto"/>
    </font>
    <font>
      <sz val="11"/>
      <name val="Roboto"/>
    </font>
    <font>
      <sz val="11"/>
      <color theme="1"/>
      <name val="Aptos Narrow"/>
      <family val="2"/>
      <scheme val="minor"/>
    </font>
    <font>
      <sz val="11"/>
      <color theme="1"/>
      <name val="Arial"/>
      <family val="2"/>
    </font>
    <font>
      <b/>
      <sz val="11"/>
      <color rgb="FF0B56A1"/>
      <name val="Roboto"/>
    </font>
    <font>
      <b/>
      <sz val="11"/>
      <name val="Roboto"/>
    </font>
    <font>
      <sz val="10"/>
      <name val="Book Antiqua"/>
      <family val="1"/>
    </font>
    <font>
      <sz val="10"/>
      <name val="MS Sans Serif"/>
      <family val="2"/>
    </font>
    <font>
      <sz val="10"/>
      <name val="Arial"/>
      <family val="2"/>
    </font>
    <font>
      <b/>
      <sz val="12"/>
      <name val="Arial"/>
      <family val="2"/>
    </font>
    <font>
      <b/>
      <sz val="12"/>
      <color theme="0"/>
      <name val="Arial"/>
      <family val="2"/>
    </font>
    <font>
      <b/>
      <sz val="11"/>
      <color theme="0"/>
      <name val="Roboto"/>
    </font>
    <font>
      <b/>
      <sz val="12"/>
      <color rgb="FF0B56A1"/>
      <name val="Roboto"/>
    </font>
    <font>
      <sz val="12"/>
      <color theme="1"/>
      <name val="Roboto"/>
    </font>
    <font>
      <b/>
      <sz val="12"/>
      <color rgb="FFFC672F"/>
      <name val="Roboto"/>
    </font>
    <font>
      <sz val="10"/>
      <color rgb="FF000000"/>
      <name val="Times New Roman"/>
      <family val="1"/>
    </font>
    <font>
      <b/>
      <sz val="10"/>
      <name val="Roboto"/>
    </font>
    <font>
      <b/>
      <sz val="10"/>
      <color rgb="FFFF0000"/>
      <name val="Roboto"/>
    </font>
    <font>
      <sz val="10"/>
      <color rgb="FFFF0000"/>
      <name val="Roboto"/>
    </font>
    <font>
      <b/>
      <sz val="10"/>
      <color theme="0"/>
      <name val="Roboto"/>
    </font>
    <font>
      <sz val="10"/>
      <name val="Roboto"/>
    </font>
    <font>
      <sz val="10"/>
      <color theme="1"/>
      <name val="Roboto"/>
    </font>
    <font>
      <b/>
      <i/>
      <sz val="11"/>
      <color theme="1"/>
      <name val="Roboto"/>
    </font>
    <font>
      <sz val="12"/>
      <color theme="1"/>
      <name val="Aptos Narrow"/>
      <family val="2"/>
      <scheme val="minor"/>
    </font>
    <font>
      <sz val="11"/>
      <color rgb="FFFF0000"/>
      <name val="Roboto"/>
    </font>
    <font>
      <sz val="8"/>
      <name val="Roboto"/>
      <family val="2"/>
    </font>
    <font>
      <i/>
      <sz val="11"/>
      <color theme="1"/>
      <name val="Roboto"/>
    </font>
    <font>
      <b/>
      <i/>
      <u/>
      <sz val="11"/>
      <color theme="1"/>
      <name val="Roboto"/>
    </font>
    <font>
      <b/>
      <u/>
      <sz val="11"/>
      <color theme="0"/>
      <name val="Roboto"/>
    </font>
    <font>
      <sz val="10"/>
      <color rgb="FF0B56A1"/>
      <name val="Roboto"/>
    </font>
    <font>
      <sz val="11"/>
      <color rgb="FF0B56A1"/>
      <name val="Roboto"/>
    </font>
    <font>
      <b/>
      <sz val="10"/>
      <color theme="1"/>
      <name val="Roboto"/>
    </font>
    <font>
      <sz val="10"/>
      <color rgb="FF000000"/>
      <name val="Roboto"/>
    </font>
    <font>
      <i/>
      <sz val="10"/>
      <name val="Roboto"/>
    </font>
    <font>
      <b/>
      <sz val="11"/>
      <color rgb="FFFFFFFF"/>
      <name val="Roboto"/>
    </font>
    <font>
      <b/>
      <sz val="10"/>
      <name val="Arial"/>
      <family val="2"/>
    </font>
    <font>
      <b/>
      <sz val="11"/>
      <color theme="0"/>
      <name val="Arial"/>
      <family val="2"/>
    </font>
    <font>
      <b/>
      <sz val="12"/>
      <color rgb="FF0B56A1"/>
      <name val="Arial"/>
      <family val="2"/>
    </font>
    <font>
      <b/>
      <sz val="9.5"/>
      <color rgb="FF0B56A1"/>
      <name val="Arial"/>
      <family val="2"/>
    </font>
    <font>
      <sz val="9.5"/>
      <name val="Arial"/>
      <family val="2"/>
    </font>
    <font>
      <sz val="9.5"/>
      <color rgb="FF000000"/>
      <name val="Arial"/>
      <family val="2"/>
    </font>
    <font>
      <i/>
      <sz val="9.5"/>
      <name val="Arial"/>
      <family val="2"/>
    </font>
    <font>
      <sz val="8"/>
      <name val="Arial"/>
      <family val="2"/>
    </font>
    <font>
      <b/>
      <sz val="9.5"/>
      <name val="Arial"/>
      <family val="2"/>
    </font>
    <font>
      <sz val="9"/>
      <name val="Arial"/>
      <family val="2"/>
    </font>
    <font>
      <b/>
      <sz val="10"/>
      <color theme="0"/>
      <name val="Arial"/>
      <family val="2"/>
    </font>
    <font>
      <sz val="10"/>
      <color theme="1"/>
      <name val="Aptos Narrow"/>
      <family val="2"/>
      <scheme val="minor"/>
    </font>
    <font>
      <b/>
      <u/>
      <sz val="11"/>
      <color rgb="FFFF0000"/>
      <name val="Roboto"/>
    </font>
    <font>
      <i/>
      <sz val="11"/>
      <color rgb="FFFF0000"/>
      <name val="Roboto"/>
    </font>
    <font>
      <b/>
      <sz val="10"/>
      <color theme="0"/>
      <name val="Calibri"/>
      <family val="2"/>
    </font>
    <font>
      <b/>
      <sz val="10"/>
      <color rgb="FF000000"/>
      <name val="Roboto"/>
    </font>
    <font>
      <u/>
      <sz val="10"/>
      <name val="Roboto"/>
    </font>
    <font>
      <b/>
      <sz val="12"/>
      <color rgb="FF0B51A1"/>
      <name val="Roboto"/>
    </font>
    <font>
      <i/>
      <sz val="10"/>
      <color rgb="FFFF0000"/>
      <name val="Roboto"/>
    </font>
    <font>
      <i/>
      <sz val="11"/>
      <color rgb="FF0B56A1"/>
      <name val="Roboto"/>
    </font>
    <font>
      <i/>
      <sz val="12"/>
      <color rgb="FFFF0000"/>
      <name val="Roboto"/>
    </font>
    <font>
      <sz val="10"/>
      <color theme="0"/>
      <name val="Roboto"/>
    </font>
  </fonts>
  <fills count="19">
    <fill>
      <patternFill patternType="none"/>
    </fill>
    <fill>
      <patternFill patternType="gray125"/>
    </fill>
    <fill>
      <patternFill patternType="solid">
        <fgColor theme="2"/>
        <bgColor indexed="64"/>
      </patternFill>
    </fill>
    <fill>
      <patternFill patternType="solid">
        <fgColor rgb="FF0B56A1"/>
        <bgColor indexed="64"/>
      </patternFill>
    </fill>
    <fill>
      <patternFill patternType="solid">
        <fgColor theme="0"/>
        <bgColor indexed="64"/>
      </patternFill>
    </fill>
    <fill>
      <patternFill patternType="solid">
        <fgColor rgb="FFFFF2CC"/>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rgb="FF0B51A1"/>
        <bgColor indexed="64"/>
      </patternFill>
    </fill>
    <fill>
      <patternFill patternType="solid">
        <fgColor rgb="FF0B56A1"/>
        <bgColor rgb="FF000000"/>
      </patternFill>
    </fill>
    <fill>
      <patternFill patternType="solid">
        <fgColor theme="0" tint="-0.499984740745262"/>
        <bgColor indexed="64"/>
      </patternFill>
    </fill>
    <fill>
      <patternFill patternType="solid">
        <fgColor rgb="FFCCFFCC"/>
        <bgColor indexed="64"/>
      </patternFill>
    </fill>
    <fill>
      <patternFill patternType="solid">
        <fgColor rgb="FFD9E1F2"/>
        <bgColor indexed="64"/>
      </patternFill>
    </fill>
    <fill>
      <patternFill patternType="solid">
        <fgColor rgb="FF002060"/>
        <bgColor indexed="64"/>
      </patternFill>
    </fill>
    <fill>
      <patternFill patternType="lightDown">
        <bgColor theme="0"/>
      </patternFill>
    </fill>
    <fill>
      <patternFill patternType="lightDown"/>
    </fill>
    <fill>
      <patternFill patternType="lightDown">
        <bgColor theme="2"/>
      </patternFill>
    </fill>
    <fill>
      <patternFill patternType="solid">
        <fgColor theme="2" tint="-9.9978637043366805E-2"/>
        <bgColor indexed="64"/>
      </patternFill>
    </fill>
    <fill>
      <patternFill patternType="solid">
        <fgColor theme="1"/>
        <bgColor indexed="64"/>
      </patternFill>
    </fill>
  </fills>
  <borders count="58">
    <border>
      <left/>
      <right/>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top style="thin">
        <color theme="0" tint="-0.499984740745262"/>
      </top>
      <bottom style="thin">
        <color theme="0" tint="-0.499984740745262"/>
      </bottom>
      <diagonal/>
    </border>
    <border>
      <left/>
      <right/>
      <top/>
      <bottom style="medium">
        <color rgb="FFFC822F"/>
      </bottom>
      <diagonal/>
    </border>
    <border>
      <left/>
      <right style="thin">
        <color theme="0" tint="-0.499984740745262"/>
      </right>
      <top/>
      <bottom style="medium">
        <color rgb="FFFC822F"/>
      </bottom>
      <diagonal/>
    </border>
    <border>
      <left style="thin">
        <color theme="0" tint="-0.499984740745262"/>
      </left>
      <right style="thin">
        <color theme="0" tint="-0.499984740745262"/>
      </right>
      <top style="thin">
        <color theme="0" tint="-0.499984740745262"/>
      </top>
      <bottom/>
      <diagonal/>
    </border>
    <border>
      <left style="thin">
        <color theme="0" tint="-0.499984740745262"/>
      </left>
      <right style="thin">
        <color theme="0" tint="-0.499984740745262"/>
      </right>
      <top/>
      <bottom style="thin">
        <color theme="0" tint="-0.499984740745262"/>
      </bottom>
      <diagonal/>
    </border>
    <border>
      <left/>
      <right style="dotted">
        <color auto="1"/>
      </right>
      <top/>
      <bottom style="dotted">
        <color auto="1"/>
      </bottom>
      <diagonal/>
    </border>
    <border>
      <left/>
      <right/>
      <top/>
      <bottom style="thin">
        <color theme="0" tint="-0.499984740745262"/>
      </bottom>
      <diagonal/>
    </border>
    <border>
      <left style="thin">
        <color theme="0" tint="-0.499984740745262"/>
      </left>
      <right style="thin">
        <color theme="0" tint="-0.499984740745262"/>
      </right>
      <top style="thin">
        <color theme="0" tint="-0.499984740745262"/>
      </top>
      <bottom style="thick">
        <color rgb="FFFC672F"/>
      </bottom>
      <diagonal/>
    </border>
    <border>
      <left style="thin">
        <color theme="0" tint="-0.499984740745262"/>
      </left>
      <right style="thin">
        <color theme="0" tint="-0.499984740745262"/>
      </right>
      <top style="thick">
        <color rgb="FFFC672F"/>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style="medium">
        <color theme="0" tint="-0.499984740745262"/>
      </left>
      <right style="medium">
        <color theme="0" tint="-0.499984740745262"/>
      </right>
      <top style="medium">
        <color theme="0" tint="-0.499984740745262"/>
      </top>
      <bottom style="medium">
        <color theme="0" tint="-0.499984740745262"/>
      </bottom>
      <diagonal/>
    </border>
    <border>
      <left style="medium">
        <color theme="0" tint="-0.499984740745262"/>
      </left>
      <right/>
      <top style="medium">
        <color theme="0" tint="-0.499984740745262"/>
      </top>
      <bottom style="medium">
        <color theme="0" tint="-0.499984740745262"/>
      </bottom>
      <diagonal/>
    </border>
    <border>
      <left/>
      <right style="medium">
        <color theme="0" tint="-0.499984740745262"/>
      </right>
      <top style="medium">
        <color theme="0" tint="-0.499984740745262"/>
      </top>
      <bottom style="medium">
        <color theme="0" tint="-0.499984740745262"/>
      </bottom>
      <diagonal/>
    </border>
    <border>
      <left/>
      <right style="thin">
        <color theme="0" tint="-0.499984740745262"/>
      </right>
      <top style="thin">
        <color theme="0" tint="-0.499984740745262"/>
      </top>
      <bottom/>
      <diagonal/>
    </border>
    <border>
      <left style="thin">
        <color theme="0" tint="-0.499984740745262"/>
      </left>
      <right/>
      <top style="thin">
        <color theme="0" tint="-0.499984740745262"/>
      </top>
      <bottom/>
      <diagonal/>
    </border>
    <border>
      <left/>
      <right/>
      <top style="thin">
        <color theme="0" tint="-0.499984740745262"/>
      </top>
      <bottom style="thin">
        <color theme="0" tint="-0.499984740745262"/>
      </bottom>
      <diagonal/>
    </border>
    <border>
      <left/>
      <right/>
      <top style="thin">
        <color theme="0" tint="-0.499984740745262"/>
      </top>
      <bottom style="medium">
        <color theme="0" tint="-0.499984740745262"/>
      </bottom>
      <diagonal/>
    </border>
    <border>
      <left style="thin">
        <color theme="0" tint="-0.499984740745262"/>
      </left>
      <right/>
      <top/>
      <bottom style="thin">
        <color theme="0" tint="-0.499984740745262"/>
      </bottom>
      <diagonal/>
    </border>
    <border>
      <left/>
      <right/>
      <top style="medium">
        <color theme="0" tint="-0.499984740745262"/>
      </top>
      <bottom style="medium">
        <color theme="0" tint="-0.499984740745262"/>
      </bottom>
      <diagonal/>
    </border>
    <border>
      <left/>
      <right/>
      <top style="thin">
        <color theme="0" tint="-0.499984740745262"/>
      </top>
      <bottom/>
      <diagonal/>
    </border>
    <border>
      <left/>
      <right/>
      <top style="thick">
        <color rgb="FFFC672F"/>
      </top>
      <bottom style="thin">
        <color theme="0" tint="-0.499984740745262"/>
      </bottom>
      <diagonal/>
    </border>
    <border>
      <left style="thin">
        <color theme="0" tint="-0.499984740745262"/>
      </left>
      <right style="thin">
        <color theme="0" tint="-0.499984740745262"/>
      </right>
      <top style="thin">
        <color theme="0" tint="-0.499984740745262"/>
      </top>
      <bottom style="medium">
        <color indexed="64"/>
      </bottom>
      <diagonal/>
    </border>
    <border>
      <left style="thin">
        <color theme="0" tint="-0.499984740745262"/>
      </left>
      <right style="thin">
        <color theme="0" tint="-0.499984740745262"/>
      </right>
      <top/>
      <bottom/>
      <diagonal/>
    </border>
    <border>
      <left/>
      <right style="thin">
        <color theme="0" tint="-0.499984740745262"/>
      </right>
      <top style="thin">
        <color theme="0" tint="-0.499984740745262"/>
      </top>
      <bottom style="thick">
        <color rgb="FFFC672F"/>
      </bottom>
      <diagonal/>
    </border>
    <border>
      <left/>
      <right style="thin">
        <color theme="0" tint="-0.499984740745262"/>
      </right>
      <top/>
      <bottom style="thin">
        <color theme="0" tint="-0.499984740745262"/>
      </bottom>
      <diagonal/>
    </border>
    <border>
      <left style="thin">
        <color theme="0" tint="-0.499984740745262"/>
      </left>
      <right/>
      <top style="thin">
        <color theme="0" tint="-0.499984740745262"/>
      </top>
      <bottom style="thick">
        <color rgb="FFFC672F"/>
      </bottom>
      <diagonal/>
    </border>
    <border>
      <left style="thin">
        <color theme="0" tint="-0.499984740745262"/>
      </left>
      <right style="dotted">
        <color auto="1"/>
      </right>
      <top style="thin">
        <color theme="0" tint="-0.499984740745262"/>
      </top>
      <bottom style="dotted">
        <color auto="1"/>
      </bottom>
      <diagonal/>
    </border>
    <border>
      <left style="thin">
        <color theme="0"/>
      </left>
      <right style="thin">
        <color theme="0"/>
      </right>
      <top style="thin">
        <color theme="0"/>
      </top>
      <bottom style="thin">
        <color theme="0"/>
      </bottom>
      <diagonal/>
    </border>
    <border>
      <left/>
      <right/>
      <top style="thin">
        <color theme="0" tint="-0.499984740745262"/>
      </top>
      <bottom style="thick">
        <color rgb="FFFC672F"/>
      </bottom>
      <diagonal/>
    </border>
    <border>
      <left style="thin">
        <color theme="0" tint="-0.499984740745262"/>
      </left>
      <right/>
      <top style="medium">
        <color indexed="64"/>
      </top>
      <bottom/>
      <diagonal/>
    </border>
    <border>
      <left style="thin">
        <color theme="2" tint="-9.9978637043366805E-2"/>
      </left>
      <right style="thin">
        <color theme="0" tint="-0.499984740745262"/>
      </right>
      <top style="thick">
        <color rgb="FFFC672F"/>
      </top>
      <bottom style="thin">
        <color theme="0" tint="-0.499984740745262"/>
      </bottom>
      <diagonal/>
    </border>
    <border>
      <left style="thin">
        <color theme="0" tint="-0.499984740745262"/>
      </left>
      <right/>
      <top style="medium">
        <color rgb="FFFC822F"/>
      </top>
      <bottom/>
      <diagonal/>
    </border>
    <border>
      <left style="thin">
        <color theme="0" tint="-0.499984740745262"/>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theme="0" tint="-0.499984740745262"/>
      </right>
      <top style="thin">
        <color indexed="64"/>
      </top>
      <bottom style="thin">
        <color indexed="64"/>
      </bottom>
      <diagonal/>
    </border>
    <border>
      <left style="thin">
        <color indexed="64"/>
      </left>
      <right style="thin">
        <color theme="0" tint="-0.499984740745262"/>
      </right>
      <top style="thin">
        <color indexed="64"/>
      </top>
      <bottom style="thin">
        <color theme="0" tint="-0.499984740745262"/>
      </bottom>
      <diagonal/>
    </border>
    <border>
      <left style="thin">
        <color indexed="64"/>
      </left>
      <right style="thin">
        <color theme="0" tint="-0.499984740745262"/>
      </right>
      <top style="thin">
        <color theme="0" tint="-0.499984740745262"/>
      </top>
      <bottom style="thin">
        <color theme="0" tint="-0.499984740745262"/>
      </bottom>
      <diagonal/>
    </border>
    <border>
      <left style="thin">
        <color indexed="64"/>
      </left>
      <right style="thin">
        <color theme="0" tint="-0.499984740745262"/>
      </right>
      <top style="thin">
        <color theme="0" tint="-0.499984740745262"/>
      </top>
      <bottom style="thin">
        <color indexed="64"/>
      </bottom>
      <diagonal/>
    </border>
    <border>
      <left style="thin">
        <color indexed="64"/>
      </left>
      <right/>
      <top style="dashed">
        <color indexed="64"/>
      </top>
      <bottom/>
      <diagonal/>
    </border>
    <border>
      <left style="thin">
        <color theme="0" tint="-0.499984740745262"/>
      </left>
      <right/>
      <top style="thin">
        <color theme="0" tint="-0.499984740745262"/>
      </top>
      <bottom style="thin">
        <color indexed="64"/>
      </bottom>
      <diagonal/>
    </border>
    <border>
      <left/>
      <right style="thin">
        <color theme="0" tint="-0.499984740745262"/>
      </right>
      <top style="medium">
        <color rgb="FFFC822F"/>
      </top>
      <bottom/>
      <diagonal/>
    </border>
    <border>
      <left style="thin">
        <color theme="0" tint="-0.499984740745262"/>
      </left>
      <right style="thin">
        <color theme="0" tint="-0.499984740745262"/>
      </right>
      <top style="thin">
        <color theme="0" tint="-0.499984740745262"/>
      </top>
      <bottom style="thin">
        <color indexed="64"/>
      </bottom>
      <diagonal/>
    </border>
    <border>
      <left/>
      <right style="thin">
        <color theme="0" tint="-0.499984740745262"/>
      </right>
      <top style="thin">
        <color theme="0" tint="-0.499984740745262"/>
      </top>
      <bottom style="thin">
        <color indexed="64"/>
      </bottom>
      <diagonal/>
    </border>
    <border>
      <left/>
      <right style="thin">
        <color theme="0" tint="-0.499984740745262"/>
      </right>
      <top/>
      <bottom/>
      <diagonal/>
    </border>
    <border>
      <left style="thin">
        <color theme="0" tint="-0.499984740745262"/>
      </left>
      <right style="thin">
        <color theme="0" tint="-0.499984740745262"/>
      </right>
      <top style="thin">
        <color indexed="64"/>
      </top>
      <bottom style="thin">
        <color theme="0" tint="-0.499984740745262"/>
      </bottom>
      <diagonal/>
    </border>
    <border>
      <left style="thin">
        <color theme="0" tint="-0.499984740745262"/>
      </left>
      <right style="thin">
        <color theme="0" tint="-0.499984740745262"/>
      </right>
      <top style="thin">
        <color indexed="64"/>
      </top>
      <bottom style="thin">
        <color indexed="64"/>
      </bottom>
      <diagonal/>
    </border>
    <border>
      <left/>
      <right style="thin">
        <color theme="0" tint="-0.499984740745262"/>
      </right>
      <top style="thin">
        <color indexed="64"/>
      </top>
      <bottom style="thin">
        <color indexed="64"/>
      </bottom>
      <diagonal/>
    </border>
    <border>
      <left/>
      <right style="thin">
        <color theme="0" tint="-0.499984740745262"/>
      </right>
      <top style="dashed">
        <color indexed="64"/>
      </top>
      <bottom/>
      <diagonal/>
    </border>
    <border>
      <left/>
      <right style="thin">
        <color theme="0" tint="-0.499984740745262"/>
      </right>
      <top style="dashed">
        <color indexed="64"/>
      </top>
      <bottom style="thin">
        <color indexed="64"/>
      </bottom>
      <diagonal/>
    </border>
    <border>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theme="0" tint="-0.499984740745262"/>
      </left>
      <right style="thin">
        <color indexed="64"/>
      </right>
      <top style="thin">
        <color theme="0" tint="-0.499984740745262"/>
      </top>
      <bottom style="thin">
        <color theme="0" tint="-0.499984740745262"/>
      </bottom>
      <diagonal/>
    </border>
    <border>
      <left style="thin">
        <color theme="0" tint="-0.499984740745262"/>
      </left>
      <right style="thin">
        <color indexed="64"/>
      </right>
      <top style="thin">
        <color theme="0" tint="-0.499984740745262"/>
      </top>
      <bottom style="thin">
        <color indexed="64"/>
      </bottom>
      <diagonal/>
    </border>
  </borders>
  <cellStyleXfs count="38">
    <xf numFmtId="0" fontId="0" fillId="0" borderId="0"/>
    <xf numFmtId="43" fontId="3" fillId="0" borderId="0" applyFont="0" applyFill="0" applyBorder="0" applyAlignment="0" applyProtection="0"/>
    <xf numFmtId="0" fontId="13" fillId="0" borderId="0"/>
    <xf numFmtId="0" fontId="17" fillId="0" borderId="0"/>
    <xf numFmtId="0" fontId="17" fillId="0" borderId="0"/>
    <xf numFmtId="164" fontId="18" fillId="0" borderId="0"/>
    <xf numFmtId="0" fontId="17" fillId="0" borderId="0"/>
    <xf numFmtId="0" fontId="19" fillId="0" borderId="0"/>
    <xf numFmtId="44" fontId="19" fillId="0" borderId="0" applyFont="0" applyFill="0" applyBorder="0" applyAlignment="0" applyProtection="0"/>
    <xf numFmtId="9" fontId="19" fillId="0" borderId="0" applyFont="0" applyFill="0" applyBorder="0" applyAlignment="0" applyProtection="0"/>
    <xf numFmtId="0" fontId="13" fillId="0" borderId="0"/>
    <xf numFmtId="0" fontId="13" fillId="0" borderId="0"/>
    <xf numFmtId="0" fontId="13" fillId="0" borderId="0"/>
    <xf numFmtId="0" fontId="13" fillId="0" borderId="0"/>
    <xf numFmtId="0" fontId="14" fillId="0" borderId="0"/>
    <xf numFmtId="0" fontId="13" fillId="0" borderId="0"/>
    <xf numFmtId="0" fontId="13" fillId="0" borderId="0"/>
    <xf numFmtId="0" fontId="19" fillId="0" borderId="0"/>
    <xf numFmtId="0" fontId="19" fillId="0" borderId="0"/>
    <xf numFmtId="0" fontId="26" fillId="0" borderId="0"/>
    <xf numFmtId="0" fontId="13" fillId="0" borderId="0"/>
    <xf numFmtId="0" fontId="13" fillId="0" borderId="0"/>
    <xf numFmtId="0" fontId="13" fillId="0" borderId="0"/>
    <xf numFmtId="0" fontId="19" fillId="0" borderId="0"/>
    <xf numFmtId="0" fontId="13" fillId="0" borderId="0"/>
    <xf numFmtId="0" fontId="13" fillId="0" borderId="0"/>
    <xf numFmtId="0" fontId="13" fillId="0" borderId="0"/>
    <xf numFmtId="0" fontId="34" fillId="0" borderId="0"/>
    <xf numFmtId="44" fontId="3" fillId="0" borderId="0" applyFont="0" applyFill="0" applyBorder="0" applyAlignment="0" applyProtection="0"/>
    <xf numFmtId="9" fontId="3" fillId="0" borderId="0" applyFont="0" applyFill="0" applyBorder="0" applyAlignment="0" applyProtection="0"/>
    <xf numFmtId="0" fontId="19" fillId="0" borderId="0"/>
    <xf numFmtId="0" fontId="57" fillId="0" borderId="0"/>
    <xf numFmtId="0" fontId="19" fillId="0" borderId="0"/>
    <xf numFmtId="0" fontId="3" fillId="4" borderId="0"/>
    <xf numFmtId="9" fontId="13" fillId="0" borderId="0" applyFont="0" applyFill="0" applyBorder="0" applyAlignment="0" applyProtection="0"/>
    <xf numFmtId="0" fontId="13" fillId="0" borderId="0"/>
    <xf numFmtId="0" fontId="1" fillId="0" borderId="0"/>
    <xf numFmtId="0" fontId="1" fillId="0" borderId="0"/>
  </cellStyleXfs>
  <cellXfs count="413">
    <xf numFmtId="0" fontId="0" fillId="0" borderId="0" xfId="0"/>
    <xf numFmtId="0" fontId="4" fillId="0" borderId="0" xfId="0" applyFont="1" applyAlignment="1">
      <alignment horizontal="right"/>
    </xf>
    <xf numFmtId="0" fontId="4" fillId="2" borderId="1" xfId="0" applyFont="1" applyFill="1" applyBorder="1"/>
    <xf numFmtId="0" fontId="4" fillId="0" borderId="0" xfId="0" applyFont="1"/>
    <xf numFmtId="0" fontId="5" fillId="3" borderId="1" xfId="0" applyFont="1" applyFill="1" applyBorder="1" applyAlignment="1">
      <alignment horizontal="right"/>
    </xf>
    <xf numFmtId="0" fontId="4" fillId="2" borderId="2" xfId="0" applyFont="1" applyFill="1" applyBorder="1" applyAlignment="1">
      <alignment vertical="center"/>
    </xf>
    <xf numFmtId="0" fontId="4" fillId="2" borderId="1" xfId="0" applyFont="1" applyFill="1" applyBorder="1" applyAlignment="1">
      <alignment vertical="center"/>
    </xf>
    <xf numFmtId="0" fontId="5" fillId="3" borderId="1" xfId="0" applyFont="1" applyFill="1" applyBorder="1" applyAlignment="1">
      <alignment horizontal="center"/>
    </xf>
    <xf numFmtId="0" fontId="6" fillId="2" borderId="1" xfId="0" applyFont="1" applyFill="1" applyBorder="1"/>
    <xf numFmtId="14" fontId="4" fillId="2" borderId="1" xfId="0" applyNumberFormat="1" applyFont="1" applyFill="1" applyBorder="1" applyAlignment="1">
      <alignment horizontal="center" vertical="center"/>
    </xf>
    <xf numFmtId="0" fontId="4" fillId="2" borderId="1" xfId="0" applyFont="1" applyFill="1" applyBorder="1" applyAlignment="1">
      <alignment horizontal="center"/>
    </xf>
    <xf numFmtId="0" fontId="4" fillId="2" borderId="1" xfId="0" applyFont="1" applyFill="1" applyBorder="1" applyAlignment="1">
      <alignment horizontal="left"/>
    </xf>
    <xf numFmtId="0" fontId="4" fillId="4" borderId="0" xfId="0" applyFont="1" applyFill="1"/>
    <xf numFmtId="0" fontId="4" fillId="5" borderId="1" xfId="0" applyFont="1" applyFill="1" applyBorder="1"/>
    <xf numFmtId="0" fontId="8" fillId="4" borderId="0" xfId="0" applyFont="1" applyFill="1"/>
    <xf numFmtId="0" fontId="4" fillId="4" borderId="0" xfId="0" quotePrefix="1" applyFont="1" applyFill="1"/>
    <xf numFmtId="0" fontId="4" fillId="4" borderId="0" xfId="0" applyFont="1" applyFill="1" applyProtection="1">
      <protection locked="0"/>
    </xf>
    <xf numFmtId="0" fontId="10" fillId="3" borderId="3" xfId="0" applyFont="1" applyFill="1" applyBorder="1" applyAlignment="1">
      <alignment horizontal="left" vertical="center"/>
    </xf>
    <xf numFmtId="0" fontId="10" fillId="3" borderId="4" xfId="0" applyFont="1" applyFill="1" applyBorder="1" applyAlignment="1">
      <alignment horizontal="left" vertical="center"/>
    </xf>
    <xf numFmtId="0" fontId="15" fillId="4" borderId="0" xfId="0" applyFont="1" applyFill="1"/>
    <xf numFmtId="0" fontId="15" fillId="4" borderId="0" xfId="0" applyFont="1" applyFill="1" applyAlignment="1">
      <alignment horizontal="center"/>
    </xf>
    <xf numFmtId="0" fontId="4" fillId="4" borderId="0" xfId="0" applyFont="1" applyFill="1" applyAlignment="1">
      <alignment horizontal="center"/>
    </xf>
    <xf numFmtId="0" fontId="9" fillId="4" borderId="0" xfId="0" applyFont="1" applyFill="1" applyAlignment="1">
      <alignment vertical="center"/>
    </xf>
    <xf numFmtId="0" fontId="7" fillId="4" borderId="0" xfId="0" applyFont="1" applyFill="1" applyAlignment="1">
      <alignment horizontal="right" vertical="center"/>
    </xf>
    <xf numFmtId="0" fontId="0" fillId="4" borderId="0" xfId="0" applyFill="1"/>
    <xf numFmtId="0" fontId="4" fillId="4" borderId="1" xfId="0" applyFont="1" applyFill="1" applyBorder="1" applyAlignment="1">
      <alignment horizontal="left" vertical="center" wrapText="1"/>
    </xf>
    <xf numFmtId="0" fontId="4" fillId="2" borderId="1" xfId="0" applyFont="1" applyFill="1" applyBorder="1" applyAlignment="1" applyProtection="1">
      <alignment horizontal="center" vertical="center"/>
      <protection locked="0"/>
    </xf>
    <xf numFmtId="0" fontId="23" fillId="4" borderId="0" xfId="0" applyFont="1" applyFill="1" applyProtection="1">
      <protection hidden="1"/>
    </xf>
    <xf numFmtId="0" fontId="24" fillId="4" borderId="0" xfId="0" applyFont="1" applyFill="1" applyProtection="1">
      <protection hidden="1"/>
    </xf>
    <xf numFmtId="0" fontId="24" fillId="4" borderId="0" xfId="0" applyFont="1" applyFill="1"/>
    <xf numFmtId="0" fontId="25" fillId="4" borderId="0" xfId="0" applyFont="1" applyFill="1" applyAlignment="1" applyProtection="1">
      <alignment vertical="center"/>
      <protection hidden="1"/>
    </xf>
    <xf numFmtId="0" fontId="23" fillId="4" borderId="0" xfId="0" applyFont="1" applyFill="1"/>
    <xf numFmtId="0" fontId="23" fillId="4" borderId="0" xfId="0" applyFont="1" applyFill="1" applyAlignment="1">
      <alignment horizontal="center"/>
    </xf>
    <xf numFmtId="0" fontId="24" fillId="4" borderId="0" xfId="0" applyFont="1" applyFill="1" applyProtection="1">
      <protection locked="0"/>
    </xf>
    <xf numFmtId="0" fontId="24" fillId="4" borderId="0" xfId="0" applyFont="1" applyFill="1" applyAlignment="1">
      <alignment horizontal="center"/>
    </xf>
    <xf numFmtId="0" fontId="25" fillId="4" borderId="0" xfId="0" applyFont="1" applyFill="1"/>
    <xf numFmtId="0" fontId="4" fillId="6" borderId="12" xfId="0" applyFont="1" applyFill="1" applyBorder="1" applyAlignment="1" applyProtection="1">
      <alignment horizontal="center"/>
      <protection locked="0"/>
    </xf>
    <xf numFmtId="0" fontId="8" fillId="4" borderId="0" xfId="0" applyFont="1" applyFill="1" applyAlignment="1">
      <alignment horizontal="left"/>
    </xf>
    <xf numFmtId="49" fontId="4" fillId="2" borderId="1" xfId="0" applyNumberFormat="1" applyFont="1" applyFill="1" applyBorder="1" applyAlignment="1">
      <alignment horizontal="center"/>
    </xf>
    <xf numFmtId="49" fontId="4" fillId="2" borderId="1" xfId="0" quotePrefix="1" applyNumberFormat="1" applyFont="1" applyFill="1" applyBorder="1" applyAlignment="1">
      <alignment horizontal="center"/>
    </xf>
    <xf numFmtId="0" fontId="27" fillId="4" borderId="0" xfId="6" applyFont="1" applyFill="1" applyAlignment="1">
      <alignment horizontal="centerContinuous"/>
    </xf>
    <xf numFmtId="0" fontId="4" fillId="4" borderId="0" xfId="0" applyFont="1" applyFill="1" applyAlignment="1">
      <alignment horizontal="right"/>
    </xf>
    <xf numFmtId="0" fontId="5" fillId="3" borderId="1" xfId="0" applyFont="1" applyFill="1" applyBorder="1" applyAlignment="1">
      <alignment horizontal="left"/>
    </xf>
    <xf numFmtId="0" fontId="4" fillId="4" borderId="0" xfId="0" applyFont="1" applyFill="1" applyAlignment="1">
      <alignment vertical="center"/>
    </xf>
    <xf numFmtId="0" fontId="37" fillId="4" borderId="0" xfId="0" applyFont="1" applyFill="1" applyAlignment="1">
      <alignment horizontal="right"/>
    </xf>
    <xf numFmtId="0" fontId="37" fillId="4" borderId="1" xfId="0" applyFont="1" applyFill="1" applyBorder="1"/>
    <xf numFmtId="0" fontId="16" fillId="4" borderId="1" xfId="0" applyFont="1" applyFill="1" applyBorder="1" applyAlignment="1">
      <alignment horizontal="left"/>
    </xf>
    <xf numFmtId="0" fontId="37" fillId="4" borderId="0" xfId="0" applyFont="1" applyFill="1" applyAlignment="1">
      <alignment horizontal="left"/>
    </xf>
    <xf numFmtId="0" fontId="28" fillId="4" borderId="0" xfId="3" applyFont="1" applyFill="1" applyAlignment="1">
      <alignment horizontal="center"/>
    </xf>
    <xf numFmtId="0" fontId="29" fillId="4" borderId="0" xfId="3" applyFont="1" applyFill="1"/>
    <xf numFmtId="0" fontId="37" fillId="4" borderId="0" xfId="0" applyFont="1" applyFill="1"/>
    <xf numFmtId="0" fontId="7" fillId="4" borderId="0" xfId="0" applyFont="1" applyFill="1" applyAlignment="1">
      <alignment horizontal="center"/>
    </xf>
    <xf numFmtId="0" fontId="37" fillId="4" borderId="0" xfId="0" applyFont="1" applyFill="1" applyAlignment="1">
      <alignment horizontal="center"/>
    </xf>
    <xf numFmtId="0" fontId="32" fillId="2" borderId="1" xfId="0" applyFont="1" applyFill="1" applyBorder="1" applyAlignment="1">
      <alignment horizontal="left"/>
    </xf>
    <xf numFmtId="0" fontId="32" fillId="2" borderId="1" xfId="0" applyFont="1" applyFill="1" applyBorder="1" applyAlignment="1">
      <alignment horizontal="center"/>
    </xf>
    <xf numFmtId="0" fontId="32" fillId="2" borderId="1" xfId="0" applyFont="1" applyFill="1" applyBorder="1" applyAlignment="1">
      <alignment horizontal="right"/>
    </xf>
    <xf numFmtId="0" fontId="22" fillId="3" borderId="1" xfId="0" applyFont="1" applyFill="1" applyBorder="1"/>
    <xf numFmtId="0" fontId="41" fillId="2" borderId="1" xfId="0" applyFont="1" applyFill="1" applyBorder="1"/>
    <xf numFmtId="0" fontId="4" fillId="4" borderId="1" xfId="0" applyFont="1" applyFill="1" applyBorder="1" applyAlignment="1">
      <alignment horizontal="center"/>
    </xf>
    <xf numFmtId="0" fontId="33" fillId="4" borderId="1" xfId="0" applyFont="1" applyFill="1" applyBorder="1" applyAlignment="1">
      <alignment horizontal="center"/>
    </xf>
    <xf numFmtId="0" fontId="7" fillId="4" borderId="18" xfId="0" applyFont="1" applyFill="1" applyBorder="1" applyAlignment="1">
      <alignment horizontal="center"/>
    </xf>
    <xf numFmtId="0" fontId="22" fillId="8" borderId="9" xfId="20" applyFont="1" applyFill="1" applyBorder="1" applyAlignment="1">
      <alignment horizontal="center" vertical="center" wrapText="1"/>
    </xf>
    <xf numFmtId="0" fontId="32" fillId="7" borderId="1" xfId="20" applyFont="1" applyFill="1" applyBorder="1" applyAlignment="1">
      <alignment vertical="center" wrapText="1"/>
    </xf>
    <xf numFmtId="165" fontId="42" fillId="7" borderId="1" xfId="20" applyNumberFormat="1" applyFont="1" applyFill="1" applyBorder="1" applyAlignment="1">
      <alignment horizontal="center" vertical="center" wrapText="1"/>
    </xf>
    <xf numFmtId="0" fontId="43" fillId="0" borderId="0" xfId="19" applyFont="1" applyAlignment="1">
      <alignment horizontal="left" vertical="top"/>
    </xf>
    <xf numFmtId="0" fontId="32" fillId="5" borderId="1" xfId="0" applyFont="1" applyFill="1" applyBorder="1" applyAlignment="1" applyProtection="1">
      <alignment horizontal="center" vertical="center" wrapText="1"/>
      <protection locked="0"/>
    </xf>
    <xf numFmtId="0" fontId="32" fillId="0" borderId="1" xfId="0" applyFont="1" applyBorder="1" applyAlignment="1">
      <alignment vertical="center" wrapText="1"/>
    </xf>
    <xf numFmtId="0" fontId="31" fillId="4" borderId="1" xfId="14" applyFont="1" applyFill="1" applyBorder="1" applyAlignment="1" applyProtection="1">
      <alignment horizontal="left" vertical="center" wrapText="1"/>
      <protection locked="0"/>
    </xf>
    <xf numFmtId="0" fontId="31" fillId="4" borderId="1" xfId="0" applyFont="1" applyFill="1" applyBorder="1" applyAlignment="1">
      <alignment vertical="center" wrapText="1"/>
    </xf>
    <xf numFmtId="0" fontId="30" fillId="3" borderId="1" xfId="24" applyFont="1" applyFill="1" applyBorder="1" applyAlignment="1">
      <alignment horizontal="left" vertical="center"/>
    </xf>
    <xf numFmtId="0" fontId="14" fillId="4" borderId="0" xfId="22" applyFont="1" applyFill="1"/>
    <xf numFmtId="0" fontId="46" fillId="4" borderId="0" xfId="11" applyFont="1" applyFill="1" applyAlignment="1">
      <alignment vertical="center" wrapText="1"/>
    </xf>
    <xf numFmtId="0" fontId="47" fillId="3" borderId="9" xfId="11" applyFont="1" applyFill="1" applyBorder="1" applyAlignment="1">
      <alignment horizontal="center"/>
    </xf>
    <xf numFmtId="0" fontId="47" fillId="3" borderId="9" xfId="11" applyFont="1" applyFill="1" applyBorder="1" applyAlignment="1">
      <alignment horizontal="center" wrapText="1"/>
    </xf>
    <xf numFmtId="0" fontId="47" fillId="3" borderId="25" xfId="11" applyFont="1" applyFill="1" applyBorder="1" applyAlignment="1">
      <alignment horizontal="center"/>
    </xf>
    <xf numFmtId="0" fontId="47" fillId="3" borderId="27" xfId="11" applyFont="1" applyFill="1" applyBorder="1" applyAlignment="1">
      <alignment horizontal="center" wrapText="1"/>
    </xf>
    <xf numFmtId="0" fontId="19" fillId="0" borderId="22" xfId="11" applyFont="1" applyBorder="1"/>
    <xf numFmtId="0" fontId="19" fillId="6" borderId="11" xfId="11" applyFont="1" applyFill="1" applyBorder="1" applyAlignment="1">
      <alignment vertical="center"/>
    </xf>
    <xf numFmtId="0" fontId="50" fillId="6" borderId="1" xfId="11" applyFont="1" applyFill="1" applyBorder="1" applyAlignment="1">
      <alignment horizontal="left" vertical="center" wrapText="1"/>
    </xf>
    <xf numFmtId="165" fontId="50" fillId="6" borderId="1" xfId="11" applyNumberFormat="1" applyFont="1" applyFill="1" applyBorder="1" applyAlignment="1">
      <alignment horizontal="center" vertical="center" wrapText="1"/>
    </xf>
    <xf numFmtId="0" fontId="19" fillId="0" borderId="17" xfId="11" applyFont="1" applyBorder="1" applyAlignment="1">
      <alignment vertical="center"/>
    </xf>
    <xf numFmtId="0" fontId="50" fillId="6" borderId="11" xfId="11" applyFont="1" applyFill="1" applyBorder="1" applyAlignment="1">
      <alignment horizontal="left" vertical="center" wrapText="1"/>
    </xf>
    <xf numFmtId="167" fontId="51" fillId="5" borderId="2" xfId="11" applyNumberFormat="1" applyFont="1" applyFill="1" applyBorder="1" applyAlignment="1" applyProtection="1">
      <alignment horizontal="center" vertical="center" shrinkToFit="1"/>
      <protection locked="0"/>
    </xf>
    <xf numFmtId="0" fontId="19" fillId="6" borderId="1" xfId="11" applyFont="1" applyFill="1" applyBorder="1" applyAlignment="1">
      <alignment horizontal="left" vertical="center" wrapText="1"/>
    </xf>
    <xf numFmtId="165" fontId="19" fillId="6" borderId="1" xfId="11" applyNumberFormat="1" applyFont="1" applyFill="1" applyBorder="1" applyAlignment="1">
      <alignment horizontal="center" vertical="center" wrapText="1"/>
    </xf>
    <xf numFmtId="0" fontId="19" fillId="5" borderId="2" xfId="11" applyFont="1" applyFill="1" applyBorder="1" applyAlignment="1">
      <alignment vertical="center"/>
    </xf>
    <xf numFmtId="0" fontId="53" fillId="6" borderId="1" xfId="11" applyFont="1" applyFill="1" applyBorder="1" applyAlignment="1">
      <alignment horizontal="left" vertical="center" wrapText="1"/>
    </xf>
    <xf numFmtId="0" fontId="54" fillId="6" borderId="11" xfId="11" applyFont="1" applyFill="1" applyBorder="1" applyAlignment="1">
      <alignment horizontal="left" vertical="center" wrapText="1"/>
    </xf>
    <xf numFmtId="165" fontId="51" fillId="5" borderId="2" xfId="11" applyNumberFormat="1" applyFont="1" applyFill="1" applyBorder="1" applyAlignment="1" applyProtection="1">
      <alignment horizontal="center" vertical="center" shrinkToFit="1"/>
      <protection locked="0"/>
    </xf>
    <xf numFmtId="0" fontId="55" fillId="6" borderId="1" xfId="11" applyFont="1" applyFill="1" applyBorder="1" applyAlignment="1">
      <alignment horizontal="left" vertical="center" wrapText="1"/>
    </xf>
    <xf numFmtId="165" fontId="19" fillId="5" borderId="2" xfId="11" applyNumberFormat="1" applyFont="1" applyFill="1" applyBorder="1" applyAlignment="1" applyProtection="1">
      <alignment horizontal="center" vertical="center" wrapText="1"/>
      <protection locked="0"/>
    </xf>
    <xf numFmtId="0" fontId="54" fillId="6" borderId="1" xfId="11" applyFont="1" applyFill="1" applyBorder="1" applyAlignment="1">
      <alignment horizontal="left" vertical="center" wrapText="1"/>
    </xf>
    <xf numFmtId="0" fontId="39" fillId="13" borderId="0" xfId="0" applyFont="1" applyFill="1" applyAlignment="1">
      <alignment horizontal="right"/>
    </xf>
    <xf numFmtId="0" fontId="5" fillId="13" borderId="0" xfId="0" applyFont="1" applyFill="1"/>
    <xf numFmtId="0" fontId="4" fillId="5" borderId="28" xfId="0" applyFont="1" applyFill="1" applyBorder="1" applyAlignment="1" applyProtection="1">
      <alignment horizontal="left" vertical="center"/>
      <protection locked="0"/>
    </xf>
    <xf numFmtId="0" fontId="4" fillId="5" borderId="7" xfId="0" applyFont="1" applyFill="1" applyBorder="1" applyAlignment="1" applyProtection="1">
      <alignment horizontal="left" vertical="center"/>
      <protection locked="0"/>
    </xf>
    <xf numFmtId="49" fontId="4" fillId="2" borderId="1" xfId="0" applyNumberFormat="1" applyFont="1" applyFill="1" applyBorder="1" applyAlignment="1">
      <alignment horizontal="right"/>
    </xf>
    <xf numFmtId="0" fontId="5" fillId="3" borderId="24" xfId="0" applyFont="1" applyFill="1" applyBorder="1" applyAlignment="1">
      <alignment horizontal="center"/>
    </xf>
    <xf numFmtId="0" fontId="6" fillId="2" borderId="1" xfId="0" applyFont="1" applyFill="1" applyBorder="1" applyAlignment="1" applyProtection="1">
      <alignment wrapText="1"/>
      <protection locked="0"/>
    </xf>
    <xf numFmtId="0" fontId="59" fillId="4" borderId="0" xfId="0" applyFont="1" applyFill="1"/>
    <xf numFmtId="0" fontId="32" fillId="4" borderId="0" xfId="0" applyFont="1" applyFill="1"/>
    <xf numFmtId="0" fontId="32" fillId="0" borderId="1" xfId="0" applyFont="1" applyBorder="1" applyAlignment="1">
      <alignment horizontal="center" vertical="center"/>
    </xf>
    <xf numFmtId="0" fontId="30" fillId="3" borderId="1" xfId="2" applyFont="1" applyFill="1" applyBorder="1" applyAlignment="1">
      <alignment horizontal="left" vertical="center"/>
    </xf>
    <xf numFmtId="0" fontId="27" fillId="4" borderId="0" xfId="6" applyFont="1" applyFill="1"/>
    <xf numFmtId="0" fontId="22" fillId="4" borderId="0" xfId="0" applyFont="1" applyFill="1" applyAlignment="1">
      <alignment horizontal="right" wrapText="1"/>
    </xf>
    <xf numFmtId="0" fontId="10" fillId="8" borderId="24" xfId="0" applyFont="1" applyFill="1" applyBorder="1"/>
    <xf numFmtId="0" fontId="22" fillId="8" borderId="24" xfId="0" applyFont="1" applyFill="1" applyBorder="1" applyAlignment="1">
      <alignment horizontal="right" wrapText="1"/>
    </xf>
    <xf numFmtId="0" fontId="30" fillId="3" borderId="9" xfId="3" applyFont="1" applyFill="1" applyBorder="1" applyAlignment="1">
      <alignment horizontal="center" vertical="center" wrapText="1"/>
    </xf>
    <xf numFmtId="0" fontId="30" fillId="3" borderId="27" xfId="3" applyFont="1" applyFill="1" applyBorder="1" applyAlignment="1">
      <alignment horizontal="center" vertical="center" wrapText="1"/>
    </xf>
    <xf numFmtId="0" fontId="30" fillId="4" borderId="0" xfId="3" applyFont="1" applyFill="1" applyAlignment="1">
      <alignment horizontal="center" vertical="center"/>
    </xf>
    <xf numFmtId="49" fontId="42" fillId="0" borderId="6" xfId="0" applyNumberFormat="1" applyFont="1" applyBorder="1" applyAlignment="1">
      <alignment horizontal="center"/>
    </xf>
    <xf numFmtId="49" fontId="32" fillId="0" borderId="6" xfId="0" applyNumberFormat="1" applyFont="1" applyBorder="1" applyAlignment="1">
      <alignment wrapText="1"/>
    </xf>
    <xf numFmtId="4" fontId="4" fillId="5" borderId="6" xfId="0" applyNumberFormat="1" applyFont="1" applyFill="1" applyBorder="1"/>
    <xf numFmtId="4" fontId="4" fillId="5" borderId="19" xfId="0" applyNumberFormat="1" applyFont="1" applyFill="1" applyBorder="1"/>
    <xf numFmtId="4" fontId="32" fillId="4" borderId="0" xfId="0" applyNumberFormat="1" applyFont="1" applyFill="1"/>
    <xf numFmtId="49" fontId="42" fillId="0" borderId="1" xfId="0" applyNumberFormat="1" applyFont="1" applyBorder="1" applyAlignment="1">
      <alignment horizontal="center"/>
    </xf>
    <xf numFmtId="49" fontId="32" fillId="0" borderId="1" xfId="0" applyNumberFormat="1" applyFont="1" applyBorder="1" applyAlignment="1">
      <alignment wrapText="1"/>
    </xf>
    <xf numFmtId="4" fontId="4" fillId="5" borderId="1" xfId="0" applyNumberFormat="1" applyFont="1" applyFill="1" applyBorder="1"/>
    <xf numFmtId="4" fontId="4" fillId="5" borderId="2" xfId="0" applyNumberFormat="1" applyFont="1" applyFill="1" applyBorder="1"/>
    <xf numFmtId="0" fontId="6" fillId="2" borderId="1" xfId="0" applyFont="1" applyFill="1" applyBorder="1" applyAlignment="1" applyProtection="1">
      <alignment horizontal="center"/>
      <protection locked="0"/>
    </xf>
    <xf numFmtId="0" fontId="21" fillId="3" borderId="9" xfId="0" applyFont="1" applyFill="1" applyBorder="1" applyAlignment="1">
      <alignment horizontal="left" wrapText="1"/>
    </xf>
    <xf numFmtId="0" fontId="21" fillId="3" borderId="27" xfId="0" applyFont="1" applyFill="1" applyBorder="1" applyAlignment="1">
      <alignment horizontal="left" wrapText="1"/>
    </xf>
    <xf numFmtId="0" fontId="23" fillId="4" borderId="0" xfId="0" applyFont="1" applyFill="1" applyAlignment="1" applyProtection="1">
      <alignment wrapText="1"/>
      <protection hidden="1"/>
    </xf>
    <xf numFmtId="0" fontId="4" fillId="4" borderId="0" xfId="0" applyFont="1" applyFill="1" applyAlignment="1" applyProtection="1">
      <alignment horizontal="center"/>
      <protection locked="0"/>
    </xf>
    <xf numFmtId="0" fontId="32" fillId="4" borderId="0" xfId="0" applyFont="1" applyFill="1" applyAlignment="1">
      <alignment horizontal="center"/>
    </xf>
    <xf numFmtId="0" fontId="32" fillId="4" borderId="0" xfId="0" applyFont="1" applyFill="1" applyAlignment="1">
      <alignment horizontal="center" wrapText="1"/>
    </xf>
    <xf numFmtId="0" fontId="32" fillId="4" borderId="0" xfId="0" applyFont="1" applyFill="1" applyAlignment="1">
      <alignment horizontal="center" vertical="center"/>
    </xf>
    <xf numFmtId="0" fontId="31" fillId="0" borderId="1" xfId="14" applyFont="1" applyBorder="1" applyAlignment="1" applyProtection="1">
      <alignment horizontal="left" vertical="center" wrapText="1"/>
      <protection locked="0"/>
    </xf>
    <xf numFmtId="0" fontId="32" fillId="0" borderId="1" xfId="10" applyFont="1" applyBorder="1" applyAlignment="1">
      <alignment horizontal="center" vertical="center"/>
    </xf>
    <xf numFmtId="0" fontId="32" fillId="4" borderId="0" xfId="0" applyFont="1" applyFill="1" applyAlignment="1">
      <alignment horizontal="left" vertical="top" wrapText="1"/>
    </xf>
    <xf numFmtId="0" fontId="43" fillId="0" borderId="1" xfId="0" applyFont="1" applyBorder="1" applyAlignment="1">
      <alignment horizontal="center" vertical="center" wrapText="1"/>
    </xf>
    <xf numFmtId="0" fontId="32" fillId="5" borderId="1" xfId="0" applyFont="1" applyFill="1" applyBorder="1" applyAlignment="1" applyProtection="1">
      <alignment horizontal="left" vertical="top" wrapText="1"/>
      <protection locked="0"/>
    </xf>
    <xf numFmtId="0" fontId="32" fillId="0" borderId="1" xfId="10" applyFont="1" applyBorder="1" applyAlignment="1">
      <alignment horizontal="left" vertical="top" wrapText="1"/>
    </xf>
    <xf numFmtId="0" fontId="32" fillId="4" borderId="1" xfId="0" applyFont="1" applyFill="1" applyBorder="1" applyAlignment="1">
      <alignment horizontal="left" vertical="center" wrapText="1"/>
    </xf>
    <xf numFmtId="0" fontId="32" fillId="4" borderId="1" xfId="13" applyFont="1" applyFill="1" applyBorder="1" applyAlignment="1">
      <alignment horizontal="left" vertical="center" wrapText="1"/>
    </xf>
    <xf numFmtId="0" fontId="32" fillId="0" borderId="1" xfId="0" applyFont="1" applyBorder="1" applyAlignment="1">
      <alignment horizontal="left" vertical="center" wrapText="1"/>
    </xf>
    <xf numFmtId="0" fontId="32" fillId="0" borderId="1" xfId="10" applyFont="1" applyBorder="1" applyAlignment="1">
      <alignment horizontal="left" vertical="center" wrapText="1"/>
    </xf>
    <xf numFmtId="0" fontId="32" fillId="0" borderId="1" xfId="10" applyFont="1" applyBorder="1" applyAlignment="1">
      <alignment vertical="center" wrapText="1"/>
    </xf>
    <xf numFmtId="0" fontId="31" fillId="0" borderId="1" xfId="0" applyFont="1" applyBorder="1" applyAlignment="1">
      <alignment vertical="center" wrapText="1"/>
    </xf>
    <xf numFmtId="0" fontId="32" fillId="5" borderId="10" xfId="0" applyFont="1" applyFill="1" applyBorder="1" applyAlignment="1" applyProtection="1">
      <alignment horizontal="left" vertical="top" wrapText="1"/>
      <protection locked="0"/>
    </xf>
    <xf numFmtId="0" fontId="20" fillId="12" borderId="11" xfId="6" applyFont="1" applyFill="1" applyBorder="1" applyAlignment="1" applyProtection="1">
      <alignment vertical="center" wrapText="1"/>
      <protection locked="0"/>
    </xf>
    <xf numFmtId="0" fontId="20" fillId="12" borderId="1" xfId="6" applyFont="1" applyFill="1" applyBorder="1" applyAlignment="1" applyProtection="1">
      <alignment vertical="center" wrapText="1"/>
      <protection locked="0"/>
    </xf>
    <xf numFmtId="0" fontId="48" fillId="12" borderId="11" xfId="6" applyFont="1" applyFill="1" applyBorder="1" applyAlignment="1" applyProtection="1">
      <alignment vertical="center" wrapText="1"/>
      <protection locked="0"/>
    </xf>
    <xf numFmtId="0" fontId="48" fillId="12" borderId="11" xfId="6" applyFont="1" applyFill="1" applyBorder="1" applyAlignment="1">
      <alignment vertical="center" wrapText="1"/>
    </xf>
    <xf numFmtId="0" fontId="48" fillId="12" borderId="1" xfId="6" applyFont="1" applyFill="1" applyBorder="1" applyAlignment="1">
      <alignment vertical="center" wrapText="1"/>
    </xf>
    <xf numFmtId="0" fontId="59" fillId="4" borderId="0" xfId="0" applyFont="1" applyFill="1" applyAlignment="1">
      <alignment horizontal="center" vertical="center"/>
    </xf>
    <xf numFmtId="14" fontId="21" fillId="3" borderId="25" xfId="0" applyNumberFormat="1" applyFont="1" applyFill="1" applyBorder="1" applyAlignment="1">
      <alignment horizontal="center" wrapText="1"/>
    </xf>
    <xf numFmtId="14" fontId="21" fillId="3" borderId="9" xfId="0" applyNumberFormat="1" applyFont="1" applyFill="1" applyBorder="1" applyAlignment="1">
      <alignment horizontal="center" wrapText="1"/>
    </xf>
    <xf numFmtId="14" fontId="21" fillId="3" borderId="27" xfId="0" applyNumberFormat="1" applyFont="1" applyFill="1" applyBorder="1" applyAlignment="1">
      <alignment horizontal="center" wrapText="1"/>
    </xf>
    <xf numFmtId="0" fontId="32" fillId="4" borderId="0" xfId="0" applyFont="1" applyFill="1" applyAlignment="1">
      <alignment horizontal="center" vertical="top" wrapText="1"/>
    </xf>
    <xf numFmtId="0" fontId="42" fillId="4" borderId="0" xfId="0" applyFont="1" applyFill="1" applyAlignment="1">
      <alignment vertical="center"/>
    </xf>
    <xf numFmtId="0" fontId="42" fillId="4" borderId="0" xfId="0" applyFont="1" applyFill="1" applyAlignment="1">
      <alignment horizontal="right" vertical="center"/>
    </xf>
    <xf numFmtId="0" fontId="32" fillId="6" borderId="12" xfId="0" applyFont="1" applyFill="1" applyBorder="1" applyAlignment="1" applyProtection="1">
      <alignment horizontal="center"/>
      <protection locked="0"/>
    </xf>
    <xf numFmtId="0" fontId="32" fillId="4" borderId="0" xfId="0" applyFont="1" applyFill="1" applyAlignment="1">
      <alignment horizontal="right" vertical="center"/>
    </xf>
    <xf numFmtId="0" fontId="32" fillId="4" borderId="8" xfId="0" applyFont="1" applyFill="1" applyBorder="1" applyAlignment="1" applyProtection="1">
      <alignment horizontal="left"/>
      <protection locked="0"/>
    </xf>
    <xf numFmtId="0" fontId="32" fillId="4" borderId="0" xfId="0" applyFont="1" applyFill="1" applyAlignment="1" applyProtection="1">
      <alignment horizontal="left"/>
      <protection locked="0"/>
    </xf>
    <xf numFmtId="0" fontId="30" fillId="3" borderId="9" xfId="0" applyFont="1" applyFill="1" applyBorder="1" applyAlignment="1">
      <alignment horizontal="center" vertical="center"/>
    </xf>
    <xf numFmtId="0" fontId="30" fillId="3" borderId="9" xfId="0" applyFont="1" applyFill="1" applyBorder="1" applyAlignment="1">
      <alignment horizontal="left" vertical="center"/>
    </xf>
    <xf numFmtId="0" fontId="30" fillId="3" borderId="9" xfId="0" applyFont="1" applyFill="1" applyBorder="1" applyAlignment="1">
      <alignment horizontal="center" vertical="center" wrapText="1"/>
    </xf>
    <xf numFmtId="0" fontId="32" fillId="3" borderId="1" xfId="0" applyFont="1" applyFill="1" applyBorder="1"/>
    <xf numFmtId="0" fontId="32" fillId="3" borderId="1" xfId="0" applyFont="1" applyFill="1" applyBorder="1" applyAlignment="1" applyProtection="1">
      <alignment horizontal="center" vertical="center" wrapText="1"/>
      <protection locked="0"/>
    </xf>
    <xf numFmtId="0" fontId="32" fillId="3" borderId="1" xfId="0" applyFont="1" applyFill="1" applyBorder="1" applyAlignment="1" applyProtection="1">
      <alignment horizontal="left" vertical="top" wrapText="1"/>
      <protection locked="0"/>
    </xf>
    <xf numFmtId="0" fontId="31" fillId="4" borderId="0" xfId="19" applyFont="1" applyFill="1" applyAlignment="1">
      <alignment horizontal="left" vertical="center" wrapText="1"/>
    </xf>
    <xf numFmtId="0" fontId="32" fillId="0" borderId="6" xfId="19" applyFont="1" applyBorder="1" applyAlignment="1">
      <alignment horizontal="left" vertical="top" wrapText="1"/>
    </xf>
    <xf numFmtId="0" fontId="32" fillId="5" borderId="6" xfId="21" applyFont="1" applyFill="1" applyBorder="1" applyAlignment="1" applyProtection="1">
      <alignment horizontal="center" vertical="center" wrapText="1"/>
      <protection locked="0"/>
    </xf>
    <xf numFmtId="0" fontId="32" fillId="5" borderId="6" xfId="21" applyFont="1" applyFill="1" applyBorder="1" applyAlignment="1" applyProtection="1">
      <alignment vertical="center" wrapText="1"/>
      <protection locked="0"/>
    </xf>
    <xf numFmtId="9" fontId="32" fillId="5" borderId="6" xfId="21" applyNumberFormat="1" applyFont="1" applyFill="1" applyBorder="1" applyAlignment="1">
      <alignment vertical="center" wrapText="1"/>
    </xf>
    <xf numFmtId="0" fontId="32" fillId="0" borderId="1" xfId="19" applyFont="1" applyBorder="1" applyAlignment="1">
      <alignment horizontal="left" vertical="top" wrapText="1"/>
    </xf>
    <xf numFmtId="0" fontId="32" fillId="5" borderId="1" xfId="21" applyFont="1" applyFill="1" applyBorder="1" applyAlignment="1" applyProtection="1">
      <alignment vertical="center" wrapText="1"/>
      <protection locked="0"/>
    </xf>
    <xf numFmtId="9" fontId="32" fillId="5" borderId="1" xfId="21" applyNumberFormat="1" applyFont="1" applyFill="1" applyBorder="1" applyAlignment="1">
      <alignment vertical="center" wrapText="1"/>
    </xf>
    <xf numFmtId="9" fontId="32" fillId="5" borderId="1" xfId="21" applyNumberFormat="1" applyFont="1" applyFill="1" applyBorder="1" applyAlignment="1">
      <alignment horizontal="center" vertical="center" wrapText="1"/>
    </xf>
    <xf numFmtId="0" fontId="31" fillId="0" borderId="1" xfId="19" applyFont="1" applyBorder="1" applyAlignment="1">
      <alignment horizontal="left" vertical="top" wrapText="1"/>
    </xf>
    <xf numFmtId="0" fontId="27" fillId="0" borderId="1" xfId="19" applyFont="1" applyBorder="1" applyAlignment="1">
      <alignment horizontal="left" vertical="top" wrapText="1"/>
    </xf>
    <xf numFmtId="0" fontId="27" fillId="7" borderId="1" xfId="19" applyFont="1" applyFill="1" applyBorder="1" applyAlignment="1">
      <alignment horizontal="left" vertical="top"/>
    </xf>
    <xf numFmtId="0" fontId="31" fillId="7" borderId="1" xfId="19" applyFont="1" applyFill="1" applyBorder="1" applyAlignment="1">
      <alignment horizontal="left" vertical="top" wrapText="1"/>
    </xf>
    <xf numFmtId="0" fontId="27" fillId="4" borderId="0" xfId="17" applyFont="1" applyFill="1" applyAlignment="1">
      <alignment horizontal="right"/>
    </xf>
    <xf numFmtId="0" fontId="31" fillId="4" borderId="0" xfId="0" applyFont="1" applyFill="1"/>
    <xf numFmtId="0" fontId="27" fillId="4" borderId="0" xfId="0" applyFont="1" applyFill="1" applyAlignment="1">
      <alignment horizontal="right" wrapText="1"/>
    </xf>
    <xf numFmtId="0" fontId="27" fillId="4" borderId="0" xfId="3" applyFont="1" applyFill="1"/>
    <xf numFmtId="0" fontId="31" fillId="4" borderId="0" xfId="4" applyFont="1" applyFill="1"/>
    <xf numFmtId="0" fontId="30" fillId="3" borderId="9" xfId="3" applyFont="1" applyFill="1" applyBorder="1" applyAlignment="1">
      <alignment horizontal="left" vertical="center"/>
    </xf>
    <xf numFmtId="0" fontId="27" fillId="2" borderId="9" xfId="3" applyFont="1" applyFill="1" applyBorder="1" applyAlignment="1">
      <alignment horizontal="center" vertical="center" wrapText="1"/>
    </xf>
    <xf numFmtId="49" fontId="27" fillId="4" borderId="6" xfId="5" applyNumberFormat="1" applyFont="1" applyFill="1" applyBorder="1" applyAlignment="1">
      <alignment horizontal="left" vertical="center"/>
    </xf>
    <xf numFmtId="37" fontId="31" fillId="2" borderId="6" xfId="1" applyNumberFormat="1" applyFont="1" applyFill="1" applyBorder="1" applyAlignment="1">
      <alignment horizontal="center"/>
    </xf>
    <xf numFmtId="49" fontId="27" fillId="4" borderId="1" xfId="5" applyNumberFormat="1" applyFont="1" applyFill="1" applyBorder="1" applyAlignment="1">
      <alignment horizontal="left" vertical="center"/>
    </xf>
    <xf numFmtId="8" fontId="31" fillId="5" borderId="1" xfId="4" applyNumberFormat="1" applyFont="1" applyFill="1" applyBorder="1"/>
    <xf numFmtId="8" fontId="31" fillId="5" borderId="1" xfId="0" applyNumberFormat="1" applyFont="1" applyFill="1" applyBorder="1"/>
    <xf numFmtId="49" fontId="27" fillId="0" borderId="1" xfId="5" applyNumberFormat="1" applyFont="1" applyBorder="1" applyAlignment="1">
      <alignment horizontal="right" vertical="center"/>
    </xf>
    <xf numFmtId="0" fontId="30" fillId="3" borderId="9" xfId="3" applyFont="1" applyFill="1" applyBorder="1" applyAlignment="1">
      <alignment horizontal="left" vertical="center" wrapText="1"/>
    </xf>
    <xf numFmtId="8" fontId="31" fillId="5" borderId="6" xfId="4" applyNumberFormat="1" applyFont="1" applyFill="1" applyBorder="1"/>
    <xf numFmtId="8" fontId="31" fillId="5" borderId="6" xfId="0" applyNumberFormat="1" applyFont="1" applyFill="1" applyBorder="1"/>
    <xf numFmtId="49" fontId="27" fillId="4" borderId="1" xfId="5" applyNumberFormat="1" applyFont="1" applyFill="1" applyBorder="1" applyAlignment="1">
      <alignment horizontal="left" vertical="center" indent="2"/>
    </xf>
    <xf numFmtId="8" fontId="31" fillId="0" borderId="1" xfId="4" applyNumberFormat="1" applyFont="1" applyBorder="1"/>
    <xf numFmtId="0" fontId="31" fillId="4" borderId="0" xfId="4" applyFont="1" applyFill="1" applyAlignment="1">
      <alignment horizontal="left"/>
    </xf>
    <xf numFmtId="0" fontId="27" fillId="4" borderId="29" xfId="17" applyFont="1" applyFill="1" applyBorder="1" applyAlignment="1">
      <alignment horizontal="right"/>
    </xf>
    <xf numFmtId="0" fontId="32" fillId="4" borderId="0" xfId="0" applyFont="1" applyFill="1" applyAlignment="1" applyProtection="1">
      <alignment horizontal="center"/>
      <protection locked="0"/>
    </xf>
    <xf numFmtId="0" fontId="30" fillId="3" borderId="9" xfId="6" applyFont="1" applyFill="1" applyBorder="1"/>
    <xf numFmtId="164" fontId="30" fillId="3" borderId="6" xfId="7" applyNumberFormat="1" applyFont="1" applyFill="1" applyBorder="1" applyAlignment="1">
      <alignment vertical="top"/>
    </xf>
    <xf numFmtId="164" fontId="30" fillId="3" borderId="6" xfId="7" applyNumberFormat="1" applyFont="1" applyFill="1" applyBorder="1" applyAlignment="1">
      <alignment horizontal="center" vertical="top" wrapText="1"/>
    </xf>
    <xf numFmtId="0" fontId="27" fillId="0" borderId="1" xfId="6" applyFont="1" applyBorder="1"/>
    <xf numFmtId="0" fontId="27" fillId="4" borderId="1" xfId="6" applyFont="1" applyFill="1" applyBorder="1" applyAlignment="1">
      <alignment horizontal="right"/>
    </xf>
    <xf numFmtId="164" fontId="30" fillId="3" borderId="1" xfId="7" applyNumberFormat="1" applyFont="1" applyFill="1" applyBorder="1" applyAlignment="1">
      <alignment vertical="top"/>
    </xf>
    <xf numFmtId="164" fontId="30" fillId="3" borderId="1" xfId="7" applyNumberFormat="1" applyFont="1" applyFill="1" applyBorder="1" applyAlignment="1">
      <alignment horizontal="center" vertical="top" wrapText="1"/>
    </xf>
    <xf numFmtId="164" fontId="31" fillId="4" borderId="1" xfId="7" applyNumberFormat="1" applyFont="1" applyFill="1" applyBorder="1"/>
    <xf numFmtId="165" fontId="31" fillId="5" borderId="1" xfId="8" applyNumberFormat="1" applyFont="1" applyFill="1" applyBorder="1" applyAlignment="1">
      <alignment horizontal="center" vertical="center"/>
    </xf>
    <xf numFmtId="164" fontId="31" fillId="4" borderId="1" xfId="7" applyNumberFormat="1" applyFont="1" applyFill="1" applyBorder="1" applyAlignment="1">
      <alignment wrapText="1"/>
    </xf>
    <xf numFmtId="7" fontId="31" fillId="5" borderId="1" xfId="8" applyNumberFormat="1" applyFont="1" applyFill="1" applyBorder="1" applyAlignment="1">
      <alignment horizontal="center" vertical="center"/>
    </xf>
    <xf numFmtId="164" fontId="31" fillId="4" borderId="1" xfId="7" applyNumberFormat="1" applyFont="1" applyFill="1" applyBorder="1" applyAlignment="1">
      <alignment horizontal="left" vertical="center" wrapText="1"/>
    </xf>
    <xf numFmtId="0" fontId="31" fillId="4" borderId="1" xfId="6" applyFont="1" applyFill="1" applyBorder="1"/>
    <xf numFmtId="0" fontId="31" fillId="4" borderId="23" xfId="6" applyFont="1" applyFill="1" applyBorder="1"/>
    <xf numFmtId="7" fontId="31" fillId="5" borderId="23" xfId="8" applyNumberFormat="1" applyFont="1" applyFill="1" applyBorder="1" applyAlignment="1">
      <alignment horizontal="center" vertical="center"/>
    </xf>
    <xf numFmtId="0" fontId="27" fillId="0" borderId="6" xfId="6" applyFont="1" applyBorder="1" applyAlignment="1">
      <alignment horizontal="right"/>
    </xf>
    <xf numFmtId="165" fontId="31" fillId="0" borderId="6" xfId="8" applyNumberFormat="1" applyFont="1" applyFill="1" applyBorder="1" applyAlignment="1">
      <alignment horizontal="center" vertical="center"/>
    </xf>
    <xf numFmtId="0" fontId="27" fillId="0" borderId="1" xfId="6" applyFont="1" applyBorder="1" applyAlignment="1">
      <alignment horizontal="right"/>
    </xf>
    <xf numFmtId="166" fontId="27" fillId="0" borderId="1" xfId="8" applyNumberFormat="1" applyFont="1" applyFill="1" applyBorder="1" applyAlignment="1">
      <alignment horizontal="center"/>
    </xf>
    <xf numFmtId="0" fontId="44" fillId="4" borderId="1" xfId="6" applyFont="1" applyFill="1" applyBorder="1" applyAlignment="1">
      <alignment horizontal="left" indent="1"/>
    </xf>
    <xf numFmtId="6" fontId="27" fillId="5" borderId="1" xfId="8" applyNumberFormat="1" applyFont="1" applyFill="1" applyBorder="1" applyAlignment="1">
      <alignment horizontal="center"/>
    </xf>
    <xf numFmtId="0" fontId="44" fillId="0" borderId="1" xfId="6" applyFont="1" applyBorder="1" applyAlignment="1">
      <alignment horizontal="left" indent="1"/>
    </xf>
    <xf numFmtId="10" fontId="27" fillId="5" borderId="1" xfId="29" applyNumberFormat="1" applyFont="1" applyFill="1" applyBorder="1" applyAlignment="1">
      <alignment horizontal="center"/>
    </xf>
    <xf numFmtId="10" fontId="27" fillId="5" borderId="11" xfId="29" applyNumberFormat="1" applyFont="1" applyFill="1" applyBorder="1" applyAlignment="1">
      <alignment horizontal="center"/>
    </xf>
    <xf numFmtId="10" fontId="32" fillId="4" borderId="0" xfId="29" applyNumberFormat="1" applyFont="1" applyFill="1"/>
    <xf numFmtId="0" fontId="27" fillId="5" borderId="1" xfId="8" applyNumberFormat="1" applyFont="1" applyFill="1" applyBorder="1" applyAlignment="1">
      <alignment horizontal="center"/>
    </xf>
    <xf numFmtId="0" fontId="27" fillId="5" borderId="11" xfId="8" applyNumberFormat="1" applyFont="1" applyFill="1" applyBorder="1" applyAlignment="1">
      <alignment horizontal="center"/>
    </xf>
    <xf numFmtId="0" fontId="30" fillId="3" borderId="1" xfId="6" applyFont="1" applyFill="1" applyBorder="1"/>
    <xf numFmtId="0" fontId="31" fillId="2" borderId="1" xfId="6" applyFont="1" applyFill="1" applyBorder="1" applyAlignment="1">
      <alignment horizontal="left"/>
    </xf>
    <xf numFmtId="9" fontId="31" fillId="5" borderId="1" xfId="9" applyFont="1" applyFill="1" applyBorder="1" applyAlignment="1">
      <alignment horizontal="center"/>
    </xf>
    <xf numFmtId="0" fontId="31" fillId="0" borderId="1" xfId="6" applyFont="1" applyBorder="1" applyAlignment="1">
      <alignment vertical="center"/>
    </xf>
    <xf numFmtId="44" fontId="28" fillId="5" borderId="1" xfId="8" applyFont="1" applyFill="1" applyBorder="1" applyAlignment="1">
      <alignment horizontal="center" vertical="center"/>
    </xf>
    <xf numFmtId="0" fontId="30" fillId="3" borderId="5" xfId="0" applyFont="1" applyFill="1" applyBorder="1" applyAlignment="1">
      <alignment horizontal="center" vertical="center"/>
    </xf>
    <xf numFmtId="0" fontId="32" fillId="4" borderId="1" xfId="10" applyFont="1" applyFill="1" applyBorder="1" applyAlignment="1">
      <alignment horizontal="left" vertical="center" wrapText="1"/>
    </xf>
    <xf numFmtId="165" fontId="31" fillId="5" borderId="2" xfId="8" applyNumberFormat="1" applyFont="1" applyFill="1" applyBorder="1" applyAlignment="1">
      <alignment horizontal="center" vertical="center"/>
    </xf>
    <xf numFmtId="0" fontId="32" fillId="5" borderId="1" xfId="0" applyFont="1" applyFill="1" applyBorder="1" applyAlignment="1">
      <alignment horizontal="center" vertical="center"/>
    </xf>
    <xf numFmtId="0" fontId="32" fillId="5" borderId="5" xfId="0" applyFont="1" applyFill="1" applyBorder="1" applyAlignment="1">
      <alignment horizontal="center" vertical="center"/>
    </xf>
    <xf numFmtId="0" fontId="32" fillId="4" borderId="31" xfId="0" applyFont="1" applyFill="1" applyBorder="1"/>
    <xf numFmtId="0" fontId="32" fillId="5" borderId="23" xfId="0" applyFont="1" applyFill="1" applyBorder="1" applyAlignment="1">
      <alignment horizontal="center" vertical="center"/>
    </xf>
    <xf numFmtId="0" fontId="5" fillId="4" borderId="0" xfId="0" applyFont="1" applyFill="1"/>
    <xf numFmtId="0" fontId="39" fillId="4" borderId="0" xfId="0" applyFont="1" applyFill="1" applyAlignment="1">
      <alignment horizontal="right"/>
    </xf>
    <xf numFmtId="0" fontId="63" fillId="2" borderId="0" xfId="3" applyFont="1" applyFill="1" applyAlignment="1">
      <alignment horizontal="left"/>
    </xf>
    <xf numFmtId="168" fontId="31" fillId="5" borderId="1" xfId="9" applyNumberFormat="1" applyFont="1" applyFill="1" applyBorder="1" applyAlignment="1">
      <alignment horizontal="center"/>
    </xf>
    <xf numFmtId="165" fontId="31" fillId="5" borderId="1" xfId="9" applyNumberFormat="1" applyFont="1" applyFill="1" applyBorder="1" applyAlignment="1">
      <alignment horizontal="center"/>
    </xf>
    <xf numFmtId="0" fontId="30" fillId="3" borderId="1" xfId="6" applyFont="1" applyFill="1" applyBorder="1" applyAlignment="1">
      <alignment horizontal="center" wrapText="1"/>
    </xf>
    <xf numFmtId="0" fontId="64" fillId="4" borderId="0" xfId="0" applyFont="1" applyFill="1"/>
    <xf numFmtId="0" fontId="2" fillId="2" borderId="2" xfId="0" applyFont="1" applyFill="1" applyBorder="1" applyAlignment="1">
      <alignment horizontal="right"/>
    </xf>
    <xf numFmtId="0" fontId="2" fillId="2" borderId="2" xfId="0" applyFont="1" applyFill="1" applyBorder="1" applyAlignment="1">
      <alignment horizontal="left"/>
    </xf>
    <xf numFmtId="0" fontId="4" fillId="14" borderId="0" xfId="0" applyFont="1" applyFill="1"/>
    <xf numFmtId="0" fontId="8" fillId="14" borderId="0" xfId="0" applyFont="1" applyFill="1"/>
    <xf numFmtId="0" fontId="37" fillId="14" borderId="0" xfId="0" applyFont="1" applyFill="1" applyAlignment="1">
      <alignment horizontal="center"/>
    </xf>
    <xf numFmtId="0" fontId="4" fillId="14" borderId="0" xfId="0" applyFont="1" applyFill="1" applyAlignment="1">
      <alignment horizontal="right"/>
    </xf>
    <xf numFmtId="0" fontId="40" fillId="15" borderId="1" xfId="0" applyFont="1" applyFill="1" applyBorder="1"/>
    <xf numFmtId="44" fontId="32" fillId="16" borderId="1" xfId="28" applyFont="1" applyFill="1" applyBorder="1" applyAlignment="1">
      <alignment wrapText="1"/>
    </xf>
    <xf numFmtId="0" fontId="40" fillId="15" borderId="1" xfId="0" applyFont="1" applyFill="1" applyBorder="1" applyAlignment="1">
      <alignment horizontal="right"/>
    </xf>
    <xf numFmtId="0" fontId="4" fillId="15" borderId="0" xfId="0" applyFont="1" applyFill="1"/>
    <xf numFmtId="44" fontId="32" fillId="16" borderId="1" xfId="28" applyFont="1" applyFill="1" applyBorder="1"/>
    <xf numFmtId="3" fontId="0" fillId="4" borderId="0" xfId="0" applyNumberFormat="1" applyFill="1"/>
    <xf numFmtId="3" fontId="56" fillId="3" borderId="30" xfId="0" applyNumberFormat="1" applyFont="1" applyFill="1" applyBorder="1" applyAlignment="1">
      <alignment horizontal="center" wrapText="1"/>
    </xf>
    <xf numFmtId="0" fontId="27" fillId="4" borderId="0" xfId="6" applyFont="1" applyFill="1" applyAlignment="1">
      <alignment horizontal="right"/>
    </xf>
    <xf numFmtId="165" fontId="31" fillId="10" borderId="1" xfId="9" applyNumberFormat="1" applyFont="1" applyFill="1" applyBorder="1" applyAlignment="1">
      <alignment horizontal="center"/>
    </xf>
    <xf numFmtId="9" fontId="31" fillId="5" borderId="1" xfId="29" applyFont="1" applyFill="1" applyBorder="1" applyAlignment="1">
      <alignment horizontal="center"/>
    </xf>
    <xf numFmtId="0" fontId="60" fillId="3" borderId="32" xfId="0" applyFont="1" applyFill="1" applyBorder="1" applyAlignment="1">
      <alignment horizontal="center" vertical="center"/>
    </xf>
    <xf numFmtId="1" fontId="2" fillId="2" borderId="17" xfId="0" quotePrefix="1" applyNumberFormat="1" applyFont="1" applyFill="1" applyBorder="1" applyAlignment="1">
      <alignment horizontal="center"/>
    </xf>
    <xf numFmtId="165" fontId="2" fillId="2" borderId="11" xfId="28" applyNumberFormat="1" applyFont="1" applyFill="1" applyBorder="1" applyAlignment="1">
      <alignment horizontal="center"/>
    </xf>
    <xf numFmtId="165" fontId="2" fillId="2" borderId="1" xfId="28" applyNumberFormat="1" applyFont="1" applyFill="1" applyBorder="1" applyAlignment="1">
      <alignment horizontal="center"/>
    </xf>
    <xf numFmtId="165" fontId="2" fillId="2" borderId="2" xfId="28" applyNumberFormat="1" applyFont="1" applyFill="1" applyBorder="1" applyAlignment="1">
      <alignment horizontal="center"/>
    </xf>
    <xf numFmtId="0" fontId="65" fillId="2" borderId="0" xfId="30" applyFont="1" applyFill="1"/>
    <xf numFmtId="0" fontId="32" fillId="2" borderId="0" xfId="31" applyFont="1" applyFill="1"/>
    <xf numFmtId="0" fontId="32" fillId="17" borderId="0" xfId="0" applyFont="1" applyFill="1"/>
    <xf numFmtId="0" fontId="30" fillId="8" borderId="9" xfId="20" applyFont="1" applyFill="1" applyBorder="1" applyAlignment="1">
      <alignment horizontal="center" vertical="center" wrapText="1"/>
    </xf>
    <xf numFmtId="0" fontId="42" fillId="5" borderId="6" xfId="21" applyFont="1" applyFill="1" applyBorder="1" applyAlignment="1" applyProtection="1">
      <alignment vertical="center" wrapText="1"/>
      <protection locked="0"/>
    </xf>
    <xf numFmtId="9" fontId="42" fillId="5" borderId="1" xfId="20" applyNumberFormat="1" applyFont="1" applyFill="1" applyBorder="1" applyAlignment="1">
      <alignment horizontal="center" vertical="center" wrapText="1"/>
    </xf>
    <xf numFmtId="0" fontId="66" fillId="4" borderId="0" xfId="0" applyFont="1" applyFill="1"/>
    <xf numFmtId="164" fontId="30" fillId="3" borderId="1" xfId="7" applyNumberFormat="1" applyFont="1" applyFill="1" applyBorder="1" applyAlignment="1">
      <alignment horizontal="center" wrapText="1"/>
    </xf>
    <xf numFmtId="164" fontId="30" fillId="3" borderId="5" xfId="7" applyNumberFormat="1" applyFont="1" applyFill="1" applyBorder="1" applyAlignment="1">
      <alignment horizontal="center" wrapText="1"/>
    </xf>
    <xf numFmtId="164" fontId="30" fillId="3" borderId="0" xfId="7" applyNumberFormat="1" applyFont="1" applyFill="1" applyAlignment="1">
      <alignment horizontal="center" wrapText="1"/>
    </xf>
    <xf numFmtId="0" fontId="22" fillId="3" borderId="38" xfId="2" quotePrefix="1" applyFont="1" applyFill="1" applyBorder="1" applyAlignment="1">
      <alignment horizontal="left" vertical="center" wrapText="1"/>
    </xf>
    <xf numFmtId="0" fontId="7" fillId="2" borderId="38" xfId="2" applyFont="1" applyFill="1" applyBorder="1" applyAlignment="1">
      <alignment vertical="center" wrapText="1"/>
    </xf>
    <xf numFmtId="0" fontId="7" fillId="2" borderId="39" xfId="2" applyFont="1" applyFill="1" applyBorder="1" applyAlignment="1">
      <alignment vertical="center" wrapText="1"/>
    </xf>
    <xf numFmtId="0" fontId="7" fillId="2" borderId="40" xfId="2" applyFont="1" applyFill="1" applyBorder="1" applyAlignment="1">
      <alignment vertical="center" wrapText="1"/>
    </xf>
    <xf numFmtId="164" fontId="22" fillId="3" borderId="38" xfId="2" quotePrefix="1" applyNumberFormat="1" applyFont="1" applyFill="1" applyBorder="1" applyAlignment="1">
      <alignment horizontal="left" vertical="center" wrapText="1"/>
    </xf>
    <xf numFmtId="164" fontId="4" fillId="0" borderId="39" xfId="2" quotePrefix="1" applyNumberFormat="1" applyFont="1" applyBorder="1" applyAlignment="1">
      <alignment horizontal="left" vertical="center" wrapText="1"/>
    </xf>
    <xf numFmtId="164" fontId="4" fillId="0" borderId="40" xfId="2" quotePrefix="1" applyNumberFormat="1" applyFont="1" applyBorder="1" applyAlignment="1">
      <alignment horizontal="left" vertical="center" wrapText="1"/>
    </xf>
    <xf numFmtId="164" fontId="4" fillId="0" borderId="38" xfId="2" quotePrefix="1" applyNumberFormat="1" applyFont="1" applyBorder="1" applyAlignment="1">
      <alignment vertical="center" wrapText="1"/>
    </xf>
    <xf numFmtId="164" fontId="4" fillId="0" borderId="39" xfId="2" quotePrefix="1" applyNumberFormat="1" applyFont="1" applyBorder="1" applyAlignment="1">
      <alignment vertical="center" wrapText="1"/>
    </xf>
    <xf numFmtId="164" fontId="4" fillId="18" borderId="39" xfId="2" quotePrefix="1" applyNumberFormat="1" applyFont="1" applyFill="1" applyBorder="1" applyAlignment="1">
      <alignment vertical="center" wrapText="1"/>
    </xf>
    <xf numFmtId="164" fontId="4" fillId="18" borderId="40" xfId="2" quotePrefix="1" applyNumberFormat="1" applyFont="1" applyFill="1" applyBorder="1" applyAlignment="1">
      <alignment vertical="center" wrapText="1"/>
    </xf>
    <xf numFmtId="0" fontId="30" fillId="3" borderId="2" xfId="0" applyFont="1" applyFill="1" applyBorder="1" applyAlignment="1">
      <alignment vertical="center"/>
    </xf>
    <xf numFmtId="0" fontId="30" fillId="3" borderId="17" xfId="0" applyFont="1" applyFill="1" applyBorder="1" applyAlignment="1">
      <alignment vertical="center"/>
    </xf>
    <xf numFmtId="0" fontId="30" fillId="3" borderId="11" xfId="0" applyFont="1" applyFill="1" applyBorder="1" applyAlignment="1">
      <alignment vertical="center"/>
    </xf>
    <xf numFmtId="0" fontId="30" fillId="3" borderId="1" xfId="0" applyFont="1" applyFill="1" applyBorder="1" applyAlignment="1">
      <alignment horizontal="right" vertical="center"/>
    </xf>
    <xf numFmtId="168" fontId="32" fillId="5" borderId="1" xfId="29" applyNumberFormat="1" applyFont="1" applyFill="1" applyBorder="1" applyAlignment="1" applyProtection="1">
      <alignment horizontal="center" vertical="center" wrapText="1"/>
      <protection locked="0"/>
    </xf>
    <xf numFmtId="0" fontId="67" fillId="3" borderId="1" xfId="0" applyFont="1" applyFill="1" applyBorder="1" applyAlignment="1">
      <alignment horizontal="right"/>
    </xf>
    <xf numFmtId="0" fontId="32" fillId="11" borderId="1" xfId="0" applyFont="1" applyFill="1" applyBorder="1"/>
    <xf numFmtId="0" fontId="32" fillId="2" borderId="1" xfId="0" applyFont="1" applyFill="1" applyBorder="1"/>
    <xf numFmtId="0" fontId="22" fillId="3" borderId="47" xfId="2" quotePrefix="1" applyFont="1" applyFill="1" applyBorder="1" applyAlignment="1">
      <alignment horizontal="left" vertical="center" wrapText="1"/>
    </xf>
    <xf numFmtId="164" fontId="22" fillId="3" borderId="47" xfId="2" quotePrefix="1" applyNumberFormat="1" applyFont="1" applyFill="1" applyBorder="1" applyAlignment="1">
      <alignment horizontal="left" vertical="center" wrapText="1"/>
    </xf>
    <xf numFmtId="0" fontId="4" fillId="2" borderId="1" xfId="2" applyFont="1" applyFill="1" applyBorder="1" applyAlignment="1">
      <alignment vertical="center" wrapText="1"/>
    </xf>
    <xf numFmtId="0" fontId="4" fillId="2" borderId="5" xfId="2" applyFont="1" applyFill="1" applyBorder="1" applyAlignment="1">
      <alignment vertical="center" wrapText="1"/>
    </xf>
    <xf numFmtId="0" fontId="4" fillId="2" borderId="44" xfId="2" applyFont="1" applyFill="1" applyBorder="1" applyAlignment="1">
      <alignment vertical="center" wrapText="1"/>
    </xf>
    <xf numFmtId="164" fontId="4" fillId="2" borderId="47" xfId="2" quotePrefix="1" applyNumberFormat="1" applyFont="1" applyFill="1" applyBorder="1" applyAlignment="1">
      <alignment vertical="center" wrapText="1"/>
    </xf>
    <xf numFmtId="164" fontId="4" fillId="2" borderId="1" xfId="2" quotePrefix="1" applyNumberFormat="1" applyFont="1" applyFill="1" applyBorder="1" applyAlignment="1">
      <alignment vertical="center" wrapText="1"/>
    </xf>
    <xf numFmtId="164" fontId="4" fillId="18" borderId="1" xfId="2" quotePrefix="1" applyNumberFormat="1" applyFont="1" applyFill="1" applyBorder="1" applyAlignment="1">
      <alignment vertical="center" wrapText="1"/>
    </xf>
    <xf numFmtId="164" fontId="4" fillId="18" borderId="44" xfId="2" quotePrefix="1" applyNumberFormat="1" applyFont="1" applyFill="1" applyBorder="1" applyAlignment="1">
      <alignment vertical="center" wrapText="1"/>
    </xf>
    <xf numFmtId="0" fontId="58" fillId="4" borderId="15" xfId="0" applyFont="1" applyFill="1" applyBorder="1" applyAlignment="1">
      <alignment horizontal="left" vertical="top"/>
    </xf>
    <xf numFmtId="0" fontId="4" fillId="4" borderId="15" xfId="0" applyFont="1" applyFill="1" applyBorder="1" applyAlignment="1">
      <alignment horizontal="left" vertical="top"/>
    </xf>
    <xf numFmtId="0" fontId="4" fillId="4" borderId="26" xfId="0" applyFont="1" applyFill="1" applyBorder="1" applyAlignment="1">
      <alignment horizontal="left" vertical="top"/>
    </xf>
    <xf numFmtId="0" fontId="4" fillId="4" borderId="52" xfId="2" applyFont="1" applyFill="1" applyBorder="1" applyAlignment="1" applyProtection="1">
      <alignment horizontal="left" vertical="top" wrapText="1"/>
      <protection hidden="1"/>
    </xf>
    <xf numFmtId="0" fontId="22" fillId="3" borderId="0" xfId="0" applyFont="1" applyFill="1" applyAlignment="1">
      <alignment horizontal="left" vertical="center"/>
    </xf>
    <xf numFmtId="0" fontId="4" fillId="4" borderId="36" xfId="2" applyFont="1" applyFill="1" applyBorder="1" applyAlignment="1">
      <alignment vertical="center" wrapText="1"/>
    </xf>
    <xf numFmtId="0" fontId="4" fillId="4" borderId="53" xfId="2" applyFont="1" applyFill="1" applyBorder="1" applyAlignment="1">
      <alignment vertical="center" wrapText="1"/>
    </xf>
    <xf numFmtId="0" fontId="4" fillId="4" borderId="54" xfId="2" applyFont="1" applyFill="1" applyBorder="1" applyAlignment="1">
      <alignment vertical="center" wrapText="1"/>
    </xf>
    <xf numFmtId="0" fontId="4" fillId="4" borderId="55" xfId="2" applyFont="1" applyFill="1" applyBorder="1" applyAlignment="1">
      <alignment vertical="center" wrapText="1"/>
    </xf>
    <xf numFmtId="0" fontId="4" fillId="0" borderId="36" xfId="2" applyFont="1" applyBorder="1" applyAlignment="1">
      <alignment horizontal="left" vertical="center" wrapText="1"/>
    </xf>
    <xf numFmtId="0" fontId="4" fillId="4" borderId="53" xfId="2" applyFont="1" applyFill="1" applyBorder="1" applyAlignment="1">
      <alignment horizontal="left" vertical="center" wrapText="1"/>
    </xf>
    <xf numFmtId="0" fontId="4" fillId="4" borderId="54" xfId="2" applyFont="1" applyFill="1" applyBorder="1" applyAlignment="1">
      <alignment horizontal="left" vertical="center" wrapText="1"/>
    </xf>
    <xf numFmtId="0" fontId="4" fillId="4" borderId="55" xfId="2" applyFont="1" applyFill="1" applyBorder="1" applyAlignment="1">
      <alignment horizontal="left" vertical="center" wrapText="1"/>
    </xf>
    <xf numFmtId="0" fontId="4" fillId="0" borderId="53" xfId="2" applyFont="1" applyBorder="1" applyAlignment="1">
      <alignment horizontal="left" vertical="center" wrapText="1"/>
    </xf>
    <xf numFmtId="0" fontId="4" fillId="4" borderId="54" xfId="0" applyFont="1" applyFill="1" applyBorder="1"/>
    <xf numFmtId="0" fontId="4" fillId="4" borderId="55" xfId="0" applyFont="1" applyFill="1" applyBorder="1"/>
    <xf numFmtId="0" fontId="4" fillId="4" borderId="36" xfId="0" applyFont="1" applyFill="1" applyBorder="1" applyAlignment="1">
      <alignment horizontal="left" vertical="top"/>
    </xf>
    <xf numFmtId="0" fontId="4" fillId="4" borderId="11" xfId="0" applyFont="1" applyFill="1" applyBorder="1" applyAlignment="1">
      <alignment horizontal="left" vertical="top"/>
    </xf>
    <xf numFmtId="0" fontId="4" fillId="4" borderId="46" xfId="0" applyFont="1" applyFill="1" applyBorder="1"/>
    <xf numFmtId="0" fontId="4" fillId="4" borderId="21" xfId="0" applyFont="1" applyFill="1" applyBorder="1" applyProtection="1">
      <protection locked="0"/>
    </xf>
    <xf numFmtId="164" fontId="4" fillId="2" borderId="56" xfId="2" quotePrefix="1" applyNumberFormat="1" applyFont="1" applyFill="1" applyBorder="1" applyAlignment="1">
      <alignment horizontal="left" vertical="center" wrapText="1"/>
    </xf>
    <xf numFmtId="164" fontId="4" fillId="2" borderId="57" xfId="2" quotePrefix="1" applyNumberFormat="1" applyFont="1" applyFill="1" applyBorder="1" applyAlignment="1">
      <alignment horizontal="left" vertical="center" wrapText="1"/>
    </xf>
    <xf numFmtId="0" fontId="2" fillId="4" borderId="0" xfId="0" applyFont="1" applyFill="1"/>
    <xf numFmtId="3" fontId="2" fillId="2" borderId="17" xfId="0" applyNumberFormat="1" applyFont="1" applyFill="1" applyBorder="1" applyAlignment="1">
      <alignment horizontal="center"/>
    </xf>
    <xf numFmtId="0" fontId="2" fillId="2" borderId="11" xfId="0" applyFont="1" applyFill="1" applyBorder="1" applyAlignment="1">
      <alignment horizontal="center"/>
    </xf>
    <xf numFmtId="0" fontId="2" fillId="2" borderId="1" xfId="0" applyFont="1" applyFill="1" applyBorder="1" applyAlignment="1">
      <alignment horizontal="center"/>
    </xf>
    <xf numFmtId="0" fontId="2" fillId="2" borderId="2" xfId="0" applyFont="1" applyFill="1" applyBorder="1" applyAlignment="1">
      <alignment horizontal="center"/>
    </xf>
    <xf numFmtId="44" fontId="2" fillId="2" borderId="11" xfId="28" applyFont="1" applyFill="1" applyBorder="1" applyAlignment="1">
      <alignment horizontal="center"/>
    </xf>
    <xf numFmtId="44" fontId="2" fillId="2" borderId="1" xfId="28" applyFont="1" applyFill="1" applyBorder="1" applyAlignment="1">
      <alignment horizontal="center"/>
    </xf>
    <xf numFmtId="44" fontId="2" fillId="2" borderId="2" xfId="28" applyFont="1" applyFill="1" applyBorder="1" applyAlignment="1">
      <alignment horizontal="center"/>
    </xf>
    <xf numFmtId="44" fontId="2" fillId="2" borderId="11" xfId="28" applyFont="1" applyFill="1" applyBorder="1" applyAlignment="1">
      <alignment horizontal="right"/>
    </xf>
    <xf numFmtId="44" fontId="2" fillId="2" borderId="1" xfId="28" applyFont="1" applyFill="1" applyBorder="1" applyAlignment="1">
      <alignment horizontal="right"/>
    </xf>
    <xf numFmtId="44" fontId="2" fillId="2" borderId="2" xfId="28" applyFont="1" applyFill="1" applyBorder="1" applyAlignment="1">
      <alignment horizontal="right"/>
    </xf>
    <xf numFmtId="0" fontId="4" fillId="0" borderId="35" xfId="2" applyFont="1" applyBorder="1" applyAlignment="1">
      <alignment horizontal="center" vertical="top" wrapText="1"/>
    </xf>
    <xf numFmtId="0" fontId="4" fillId="0" borderId="49" xfId="2" applyFont="1" applyBorder="1" applyAlignment="1">
      <alignment horizontal="center" vertical="top" wrapText="1"/>
    </xf>
    <xf numFmtId="0" fontId="4" fillId="5" borderId="34" xfId="0" applyFont="1" applyFill="1" applyBorder="1" applyAlignment="1" applyProtection="1">
      <alignment horizontal="center" vertical="top"/>
      <protection locked="0"/>
    </xf>
    <xf numFmtId="0" fontId="4" fillId="5" borderId="46" xfId="0" applyFont="1" applyFill="1" applyBorder="1" applyAlignment="1" applyProtection="1">
      <alignment horizontal="center" vertical="top"/>
      <protection locked="0"/>
    </xf>
    <xf numFmtId="0" fontId="4" fillId="5" borderId="41" xfId="0" applyFont="1" applyFill="1" applyBorder="1" applyAlignment="1" applyProtection="1">
      <alignment horizontal="center" vertical="top"/>
      <protection locked="0"/>
    </xf>
    <xf numFmtId="0" fontId="4" fillId="5" borderId="50" xfId="0" applyFont="1" applyFill="1" applyBorder="1" applyAlignment="1" applyProtection="1">
      <alignment horizontal="center" vertical="top"/>
      <protection locked="0"/>
    </xf>
    <xf numFmtId="14" fontId="4" fillId="5" borderId="41" xfId="0" applyNumberFormat="1" applyFont="1" applyFill="1" applyBorder="1" applyAlignment="1" applyProtection="1">
      <alignment horizontal="center" vertical="top"/>
      <protection locked="0"/>
    </xf>
    <xf numFmtId="14" fontId="4" fillId="5" borderId="51" xfId="0" applyNumberFormat="1" applyFont="1" applyFill="1" applyBorder="1" applyAlignment="1" applyProtection="1">
      <alignment horizontal="center" vertical="top"/>
      <protection locked="0"/>
    </xf>
    <xf numFmtId="0" fontId="4" fillId="2" borderId="37" xfId="2" applyFont="1" applyFill="1" applyBorder="1" applyAlignment="1">
      <alignment horizontal="center" vertical="center" wrapText="1"/>
    </xf>
    <xf numFmtId="0" fontId="4" fillId="2" borderId="48" xfId="2" applyFont="1" applyFill="1" applyBorder="1" applyAlignment="1">
      <alignment horizontal="center" vertical="center" wrapText="1"/>
    </xf>
    <xf numFmtId="9" fontId="4" fillId="2" borderId="37" xfId="2" applyNumberFormat="1" applyFont="1" applyFill="1" applyBorder="1" applyAlignment="1">
      <alignment horizontal="center" vertical="center" wrapText="1"/>
    </xf>
    <xf numFmtId="9" fontId="4" fillId="2" borderId="48" xfId="2" applyNumberFormat="1" applyFont="1" applyFill="1" applyBorder="1" applyAlignment="1">
      <alignment horizontal="center" vertical="center" wrapText="1"/>
    </xf>
    <xf numFmtId="0" fontId="4" fillId="0" borderId="42" xfId="0" applyFont="1" applyBorder="1" applyAlignment="1" applyProtection="1">
      <alignment horizontal="center" vertical="top" wrapText="1"/>
      <protection hidden="1"/>
    </xf>
    <xf numFmtId="0" fontId="4" fillId="0" borderId="45" xfId="0" applyFont="1" applyBorder="1" applyAlignment="1" applyProtection="1">
      <alignment horizontal="center" vertical="top" wrapText="1"/>
      <protection hidden="1"/>
    </xf>
    <xf numFmtId="0" fontId="22" fillId="3" borderId="0" xfId="0" applyFont="1" applyFill="1" applyAlignment="1">
      <alignment horizontal="center" vertical="center"/>
    </xf>
    <xf numFmtId="0" fontId="22" fillId="3" borderId="46" xfId="0" applyFont="1" applyFill="1" applyBorder="1" applyAlignment="1">
      <alignment horizontal="center" vertical="center"/>
    </xf>
    <xf numFmtId="164" fontId="4" fillId="2" borderId="37" xfId="2" applyNumberFormat="1" applyFont="1" applyFill="1" applyBorder="1" applyAlignment="1">
      <alignment horizontal="center" vertical="center" wrapText="1"/>
    </xf>
    <xf numFmtId="164" fontId="4" fillId="2" borderId="48" xfId="2" applyNumberFormat="1" applyFont="1" applyFill="1" applyBorder="1" applyAlignment="1">
      <alignment horizontal="center" vertical="center" wrapText="1"/>
    </xf>
    <xf numFmtId="0" fontId="23" fillId="4" borderId="0" xfId="0" applyFont="1" applyFill="1" applyAlignment="1" applyProtection="1">
      <alignment horizontal="left" wrapText="1"/>
      <protection hidden="1"/>
    </xf>
    <xf numFmtId="0" fontId="35" fillId="4" borderId="33" xfId="0" applyFont="1" applyFill="1" applyBorder="1" applyAlignment="1">
      <alignment horizontal="center" vertical="top" wrapText="1"/>
    </xf>
    <xf numFmtId="0" fontId="35" fillId="4" borderId="43" xfId="0" applyFont="1" applyFill="1" applyBorder="1" applyAlignment="1">
      <alignment horizontal="center" vertical="top" wrapText="1"/>
    </xf>
    <xf numFmtId="0" fontId="10" fillId="3" borderId="3" xfId="0" applyFont="1" applyFill="1" applyBorder="1" applyAlignment="1">
      <alignment horizontal="center" vertical="center"/>
    </xf>
    <xf numFmtId="0" fontId="10" fillId="3" borderId="4" xfId="0" applyFont="1" applyFill="1" applyBorder="1" applyAlignment="1">
      <alignment horizontal="center" vertical="center"/>
    </xf>
    <xf numFmtId="0" fontId="12" fillId="4" borderId="16" xfId="0" applyFont="1" applyFill="1" applyBorder="1" applyAlignment="1">
      <alignment horizontal="center" vertical="top" wrapText="1"/>
    </xf>
    <xf numFmtId="0" fontId="12" fillId="4" borderId="15" xfId="0" applyFont="1" applyFill="1" applyBorder="1" applyAlignment="1">
      <alignment horizontal="center" vertical="top" wrapText="1"/>
    </xf>
    <xf numFmtId="0" fontId="4" fillId="4" borderId="19" xfId="0" applyFont="1" applyFill="1" applyBorder="1" applyAlignment="1">
      <alignment horizontal="center" vertical="top" wrapText="1"/>
    </xf>
    <xf numFmtId="0" fontId="4" fillId="4" borderId="26" xfId="0" applyFont="1" applyFill="1" applyBorder="1" applyAlignment="1">
      <alignment horizontal="center" vertical="top" wrapText="1"/>
    </xf>
    <xf numFmtId="0" fontId="32" fillId="4" borderId="0" xfId="0" applyFont="1" applyFill="1" applyAlignment="1">
      <alignment horizontal="left" vertical="top" wrapText="1"/>
    </xf>
    <xf numFmtId="0" fontId="32" fillId="6" borderId="13" xfId="0" applyFont="1" applyFill="1" applyBorder="1" applyAlignment="1" applyProtection="1">
      <alignment horizontal="center"/>
      <protection locked="0"/>
    </xf>
    <xf numFmtId="0" fontId="32" fillId="6" borderId="14" xfId="0" applyFont="1" applyFill="1" applyBorder="1" applyAlignment="1" applyProtection="1">
      <alignment horizontal="center"/>
      <protection locked="0"/>
    </xf>
    <xf numFmtId="0" fontId="27" fillId="2" borderId="2" xfId="6" applyFont="1" applyFill="1" applyBorder="1" applyAlignment="1">
      <alignment horizontal="center"/>
    </xf>
    <xf numFmtId="0" fontId="27" fillId="2" borderId="11" xfId="6" applyFont="1" applyFill="1" applyBorder="1" applyAlignment="1">
      <alignment horizontal="center"/>
    </xf>
    <xf numFmtId="0" fontId="31" fillId="5" borderId="2" xfId="16" applyFont="1" applyFill="1" applyBorder="1" applyAlignment="1" applyProtection="1">
      <alignment horizontal="center" vertical="center"/>
      <protection locked="0"/>
    </xf>
    <xf numFmtId="0" fontId="31" fillId="5" borderId="11" xfId="16" applyFont="1" applyFill="1" applyBorder="1" applyAlignment="1" applyProtection="1">
      <alignment horizontal="center" vertical="center"/>
      <protection locked="0"/>
    </xf>
    <xf numFmtId="0" fontId="30" fillId="3" borderId="27" xfId="6" applyFont="1" applyFill="1" applyBorder="1" applyAlignment="1">
      <alignment horizontal="center"/>
    </xf>
    <xf numFmtId="0" fontId="30" fillId="3" borderId="25" xfId="6" applyFont="1" applyFill="1" applyBorder="1" applyAlignment="1">
      <alignment horizontal="center"/>
    </xf>
    <xf numFmtId="3" fontId="31" fillId="2" borderId="2" xfId="6" applyNumberFormat="1" applyFont="1" applyFill="1" applyBorder="1" applyAlignment="1">
      <alignment horizontal="center"/>
    </xf>
    <xf numFmtId="3" fontId="31" fillId="2" borderId="11" xfId="6" applyNumberFormat="1" applyFont="1" applyFill="1" applyBorder="1" applyAlignment="1">
      <alignment horizontal="center"/>
    </xf>
    <xf numFmtId="3" fontId="27" fillId="5" borderId="2" xfId="6" applyNumberFormat="1" applyFont="1" applyFill="1" applyBorder="1" applyAlignment="1">
      <alignment horizontal="center"/>
    </xf>
    <xf numFmtId="3" fontId="27" fillId="5" borderId="11" xfId="6" applyNumberFormat="1" applyFont="1" applyFill="1" applyBorder="1" applyAlignment="1">
      <alignment horizontal="center"/>
    </xf>
    <xf numFmtId="0" fontId="30" fillId="3" borderId="2" xfId="6" applyFont="1" applyFill="1" applyBorder="1" applyAlignment="1">
      <alignment horizontal="center" vertical="center" wrapText="1"/>
    </xf>
    <xf numFmtId="0" fontId="30" fillId="3" borderId="11" xfId="6" applyFont="1" applyFill="1" applyBorder="1" applyAlignment="1">
      <alignment horizontal="center" vertical="center" wrapText="1"/>
    </xf>
    <xf numFmtId="0" fontId="30" fillId="3" borderId="2" xfId="6" applyFont="1" applyFill="1" applyBorder="1" applyAlignment="1">
      <alignment horizontal="center" wrapText="1"/>
    </xf>
    <xf numFmtId="0" fontId="30" fillId="3" borderId="11" xfId="6" applyFont="1" applyFill="1" applyBorder="1" applyAlignment="1">
      <alignment horizontal="center" wrapText="1"/>
    </xf>
    <xf numFmtId="0" fontId="49" fillId="0" borderId="11" xfId="6" applyFont="1" applyBorder="1" applyAlignment="1" applyProtection="1">
      <alignment horizontal="left" vertical="center" wrapText="1"/>
      <protection locked="0"/>
    </xf>
    <xf numFmtId="0" fontId="48" fillId="0" borderId="1" xfId="6" applyFont="1" applyBorder="1" applyAlignment="1" applyProtection="1">
      <alignment horizontal="left" vertical="center" wrapText="1"/>
      <protection locked="0"/>
    </xf>
    <xf numFmtId="0" fontId="49" fillId="4" borderId="1" xfId="6" applyFont="1" applyFill="1" applyBorder="1" applyAlignment="1">
      <alignment horizontal="center" vertical="center" wrapText="1"/>
    </xf>
    <xf numFmtId="0" fontId="48" fillId="4" borderId="1" xfId="6" applyFont="1" applyFill="1" applyBorder="1" applyAlignment="1">
      <alignment horizontal="center" vertical="center" wrapText="1"/>
    </xf>
    <xf numFmtId="0" fontId="50" fillId="6" borderId="1" xfId="11" applyFont="1" applyFill="1" applyBorder="1" applyAlignment="1">
      <alignment horizontal="left" vertical="center" wrapText="1"/>
    </xf>
    <xf numFmtId="0" fontId="49" fillId="0" borderId="11" xfId="6" applyFont="1" applyBorder="1" applyAlignment="1">
      <alignment horizontal="center" vertical="center" wrapText="1"/>
    </xf>
    <xf numFmtId="0" fontId="48" fillId="0" borderId="1" xfId="6" applyFont="1" applyBorder="1" applyAlignment="1">
      <alignment horizontal="center" vertical="center" wrapText="1"/>
    </xf>
    <xf numFmtId="0" fontId="50" fillId="6" borderId="11" xfId="11" applyFont="1" applyFill="1" applyBorder="1" applyAlignment="1">
      <alignment horizontal="left" vertical="center" wrapText="1"/>
    </xf>
    <xf numFmtId="0" fontId="49" fillId="4" borderId="11" xfId="6" applyFont="1" applyFill="1" applyBorder="1" applyAlignment="1">
      <alignment horizontal="left" vertical="center" wrapText="1"/>
    </xf>
    <xf numFmtId="0" fontId="48" fillId="4" borderId="1" xfId="6" applyFont="1" applyFill="1" applyBorder="1" applyAlignment="1">
      <alignment horizontal="left" vertical="center" wrapText="1"/>
    </xf>
    <xf numFmtId="0" fontId="21" fillId="3" borderId="0" xfId="6" applyFont="1" applyFill="1" applyAlignment="1">
      <alignment horizontal="center"/>
    </xf>
    <xf numFmtId="0" fontId="46" fillId="4" borderId="0" xfId="11" applyFont="1" applyFill="1" applyAlignment="1">
      <alignment horizontal="center" vertical="center" wrapText="1"/>
    </xf>
    <xf numFmtId="0" fontId="48" fillId="4" borderId="26" xfId="6" applyFont="1" applyFill="1" applyBorder="1" applyAlignment="1" applyProtection="1">
      <alignment horizontal="left" wrapText="1"/>
      <protection locked="0"/>
    </xf>
    <xf numFmtId="0" fontId="48" fillId="4" borderId="6" xfId="6" applyFont="1" applyFill="1" applyBorder="1" applyAlignment="1" applyProtection="1">
      <alignment horizontal="left" wrapText="1"/>
      <protection locked="0"/>
    </xf>
    <xf numFmtId="0" fontId="48" fillId="4" borderId="19" xfId="6" applyFont="1" applyFill="1" applyBorder="1" applyAlignment="1" applyProtection="1">
      <alignment horizontal="left" wrapText="1"/>
      <protection locked="0"/>
    </xf>
    <xf numFmtId="0" fontId="49" fillId="4" borderId="11" xfId="6" applyFont="1" applyFill="1" applyBorder="1" applyAlignment="1" applyProtection="1">
      <alignment horizontal="left" vertical="center" wrapText="1"/>
      <protection locked="0"/>
    </xf>
    <xf numFmtId="0" fontId="48" fillId="4" borderId="1" xfId="6" applyFont="1" applyFill="1" applyBorder="1" applyAlignment="1" applyProtection="1">
      <alignment horizontal="left" vertical="center" wrapText="1"/>
      <protection locked="0"/>
    </xf>
    <xf numFmtId="0" fontId="48" fillId="4" borderId="2" xfId="6" applyFont="1" applyFill="1" applyBorder="1" applyAlignment="1" applyProtection="1">
      <alignment horizontal="left" vertical="center" wrapText="1"/>
      <protection locked="0"/>
    </xf>
    <xf numFmtId="0" fontId="32" fillId="6" borderId="20" xfId="0" applyFont="1" applyFill="1" applyBorder="1" applyAlignment="1" applyProtection="1">
      <alignment horizontal="center"/>
      <protection locked="0"/>
    </xf>
    <xf numFmtId="165" fontId="27" fillId="0" borderId="1" xfId="4" applyNumberFormat="1" applyFont="1" applyBorder="1" applyAlignment="1">
      <alignment horizontal="center"/>
    </xf>
    <xf numFmtId="0" fontId="4" fillId="2" borderId="1" xfId="0" applyFont="1" applyFill="1" applyBorder="1" applyAlignment="1">
      <alignment horizontal="center"/>
    </xf>
    <xf numFmtId="0" fontId="31" fillId="5" borderId="2" xfId="17" applyFont="1" applyFill="1" applyBorder="1" applyAlignment="1">
      <alignment horizontal="center" vertical="center"/>
    </xf>
    <xf numFmtId="0" fontId="31" fillId="5" borderId="17" xfId="17" applyFont="1" applyFill="1" applyBorder="1" applyAlignment="1">
      <alignment horizontal="center" vertical="center"/>
    </xf>
    <xf numFmtId="0" fontId="31" fillId="5" borderId="11" xfId="17" applyFont="1" applyFill="1" applyBorder="1" applyAlignment="1">
      <alignment horizontal="center" vertical="center"/>
    </xf>
    <xf numFmtId="0" fontId="45" fillId="9" borderId="16" xfId="16" applyFont="1" applyFill="1" applyBorder="1" applyAlignment="1" applyProtection="1">
      <alignment horizontal="center" vertical="center"/>
      <protection locked="0"/>
    </xf>
    <xf numFmtId="0" fontId="45" fillId="9" borderId="21" xfId="16" applyFont="1" applyFill="1" applyBorder="1" applyAlignment="1" applyProtection="1">
      <alignment horizontal="center" vertical="center"/>
      <protection locked="0"/>
    </xf>
    <xf numFmtId="0" fontId="45" fillId="9" borderId="15" xfId="16" applyFont="1" applyFill="1" applyBorder="1" applyAlignment="1" applyProtection="1">
      <alignment horizontal="center" vertical="center"/>
      <protection locked="0"/>
    </xf>
    <xf numFmtId="0" fontId="4" fillId="6" borderId="1" xfId="0" applyFont="1" applyFill="1" applyBorder="1" applyAlignment="1" applyProtection="1">
      <alignment horizontal="center"/>
      <protection locked="0"/>
    </xf>
    <xf numFmtId="0" fontId="31" fillId="0" borderId="0" xfId="19" applyFont="1" applyAlignment="1">
      <alignment horizontal="left" vertical="top" wrapText="1"/>
    </xf>
    <xf numFmtId="0" fontId="61" fillId="0" borderId="1" xfId="21" applyFont="1" applyBorder="1" applyAlignment="1">
      <alignment horizontal="left" vertical="top" wrapText="1"/>
    </xf>
    <xf numFmtId="0" fontId="27" fillId="0" borderId="1" xfId="19" applyFont="1" applyBorder="1" applyAlignment="1">
      <alignment horizontal="left" vertical="center" wrapText="1"/>
    </xf>
    <xf numFmtId="0" fontId="27" fillId="0" borderId="1" xfId="19" applyFont="1" applyBorder="1" applyAlignment="1">
      <alignment horizontal="left" vertical="top" wrapText="1"/>
    </xf>
    <xf numFmtId="0" fontId="31" fillId="4" borderId="0" xfId="19" applyFont="1" applyFill="1" applyAlignment="1">
      <alignment horizontal="left"/>
    </xf>
    <xf numFmtId="0" fontId="31" fillId="4" borderId="0" xfId="19" applyFont="1" applyFill="1" applyAlignment="1">
      <alignment horizontal="left" vertical="center" wrapText="1"/>
    </xf>
    <xf numFmtId="0" fontId="27" fillId="0" borderId="6" xfId="19" applyFont="1" applyBorder="1" applyAlignment="1">
      <alignment horizontal="left" vertical="center" wrapText="1"/>
    </xf>
  </cellXfs>
  <cellStyles count="38">
    <cellStyle name="Comma" xfId="1" builtinId="3"/>
    <cellStyle name="Currency" xfId="28" builtinId="4"/>
    <cellStyle name="Currency 2" xfId="8" xr:uid="{541D94EA-995F-46CB-B01B-F71EA27542B3}"/>
    <cellStyle name="Normal" xfId="0" builtinId="0"/>
    <cellStyle name="Normal 10" xfId="32" xr:uid="{BB519FC5-034C-4975-9706-50293541B1A7}"/>
    <cellStyle name="Normal 11 2" xfId="14" xr:uid="{61714E26-7EE7-45C2-A4E7-CB77FBF606F8}"/>
    <cellStyle name="Normal 13 2 2" xfId="35" xr:uid="{9F0320B3-2FA9-4849-9B23-43E5DCF63C30}"/>
    <cellStyle name="Normal 2" xfId="7" xr:uid="{9B6016F9-9EEE-4962-8F91-4AFB2C097AD3}"/>
    <cellStyle name="Normal 2 2 2" xfId="27" xr:uid="{55991C86-BC5B-43BC-8672-1C346AB88BF3}"/>
    <cellStyle name="Normal 2 2 2 2" xfId="18" xr:uid="{CF7FC152-F7C9-4366-826D-26C19B5757CB}"/>
    <cellStyle name="Normal 2 3" xfId="23" xr:uid="{AB301256-6891-469D-8AC1-D9E0C08E4D44}"/>
    <cellStyle name="Normal 3 2 2" xfId="10" xr:uid="{88595AF6-9B7B-48D7-84F9-6D05A71538EF}"/>
    <cellStyle name="Normal 3 2 2 3" xfId="16" xr:uid="{958B0BC0-E896-4242-8183-2D7A21B34A6F}"/>
    <cellStyle name="Normal 3 3" xfId="26" xr:uid="{3540D14F-8081-4411-A3F7-1B164E1C5CC6}"/>
    <cellStyle name="Normal 38" xfId="17" xr:uid="{8B066E4F-2ADF-4E47-87E6-9B54D22B6629}"/>
    <cellStyle name="Normal 4 2 2" xfId="13" xr:uid="{7FD1E147-5FF9-4E9B-A1CB-4EDA874426C4}"/>
    <cellStyle name="Normal 4 3" xfId="2" xr:uid="{0C063809-4B38-4622-86D5-710A17DA2D2B}"/>
    <cellStyle name="Normal 4 3 2" xfId="15" xr:uid="{C935CBCC-B659-421F-8F71-EB14A4B58423}"/>
    <cellStyle name="Normal 4 3 2 2" xfId="20" xr:uid="{BE7E95F1-54CC-4399-9A52-1C4FBD1F432B}"/>
    <cellStyle name="Normal 4 3 2 2 2" xfId="21" xr:uid="{24FA88AE-0E6F-4300-9A47-65BDF27673BA}"/>
    <cellStyle name="Normal 4 3 2 2 3" xfId="37" xr:uid="{F8E6A8B4-DB58-47C2-BC5F-AE7AAE9F997F}"/>
    <cellStyle name="Normal 4 4 2" xfId="25" xr:uid="{BBF2492D-5048-437E-BEA2-992A00BA022A}"/>
    <cellStyle name="Normal 4 6" xfId="12" xr:uid="{D029A7A3-D76B-4999-96D6-77B2D50DB0EF}"/>
    <cellStyle name="Normal 4 7" xfId="24" xr:uid="{91918D0E-04C4-4931-888E-416842EEA359}"/>
    <cellStyle name="Normal 4 7 2" xfId="36" xr:uid="{5032CB0C-B6AC-4F24-9FFA-9847B98B19C5}"/>
    <cellStyle name="Normal 6 2" xfId="19" xr:uid="{3E1E5E12-2789-489B-959A-F12F9CC247CF}"/>
    <cellStyle name="Normal 7" xfId="11" xr:uid="{61412D8B-7A29-443C-9617-969F8EA8ADB2}"/>
    <cellStyle name="Normal 7 2" xfId="5" xr:uid="{54CFEE76-E3F0-4270-BC7D-AB925DE097CE}"/>
    <cellStyle name="Normal 7 2 2" xfId="22" xr:uid="{9AB65AB4-5A81-494C-8768-8D79C8916EC3}"/>
    <cellStyle name="Normal 9" xfId="31" xr:uid="{D9F72C60-1ACA-4E17-92E4-F547D49440A9}"/>
    <cellStyle name="Normal_Bid Form 6 - U&amp;S" xfId="3" xr:uid="{CE09D905-D660-4EF3-AB23-C1EAD138C91B}"/>
    <cellStyle name="Normal_bidform 3A" xfId="6" xr:uid="{CE9D7AD2-2402-4B16-B867-96D506B8EB29}"/>
    <cellStyle name="Normal_Exhibit 7-Fee Schedule" xfId="4" xr:uid="{868A20DE-E124-4005-8549-56FC3A9D48F0}"/>
    <cellStyle name="Normal_Standard Dental RFP 11-08-2010" xfId="30" xr:uid="{818A5DE4-5714-42C7-A8AF-04CB49645F75}"/>
    <cellStyle name="Percent" xfId="29" builtinId="5"/>
    <cellStyle name="Percent 2" xfId="9" xr:uid="{2697E70B-5ED9-4BB7-8266-2F6763080D70}"/>
    <cellStyle name="Percent 3" xfId="34" xr:uid="{38DE661D-A3DB-4549-B5A4-210994CBDABF}"/>
    <cellStyle name="Style 1" xfId="33" xr:uid="{697C3AA2-DC28-47A5-8DF3-D47692D4B67C}"/>
  </cellStyles>
  <dxfs count="0"/>
  <tableStyles count="0" defaultTableStyle="TableStyleMedium2" defaultPivotStyle="PivotStyleLight16"/>
  <colors>
    <mruColors>
      <color rgb="FFDAE9F8"/>
      <color rgb="FFFC672F"/>
      <color rgb="FFFFF2CC"/>
      <color rgb="FF0B56A1"/>
      <color rgb="FFD9E3F3"/>
      <color rgb="FFFF9999"/>
      <color rgb="FFD9E1F2"/>
      <color rgb="FFFF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microsoft.com/office/2017/10/relationships/person" Target="persons/person.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4.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5.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6.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8.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9.v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13</xdr:col>
      <xdr:colOff>28575</xdr:colOff>
      <xdr:row>1</xdr:row>
      <xdr:rowOff>114300</xdr:rowOff>
    </xdr:from>
    <xdr:to>
      <xdr:col>18</xdr:col>
      <xdr:colOff>310515</xdr:colOff>
      <xdr:row>10</xdr:row>
      <xdr:rowOff>47625</xdr:rowOff>
    </xdr:to>
    <xdr:sp macro="" textlink="">
      <xdr:nvSpPr>
        <xdr:cNvPr id="2" name="TextBox 1">
          <a:extLst>
            <a:ext uri="{FF2B5EF4-FFF2-40B4-BE49-F238E27FC236}">
              <a16:creationId xmlns:a16="http://schemas.microsoft.com/office/drawing/2014/main" id="{1E4F370D-8497-410A-88B9-C7F61B8EE36C}"/>
            </a:ext>
          </a:extLst>
        </xdr:cNvPr>
        <xdr:cNvSpPr txBox="1"/>
      </xdr:nvSpPr>
      <xdr:spPr>
        <a:xfrm>
          <a:off x="12506325" y="314325"/>
          <a:ext cx="3615690" cy="1704975"/>
        </a:xfrm>
        <a:prstGeom prst="rect">
          <a:avLst/>
        </a:prstGeom>
        <a:solidFill>
          <a:schemeClr val="bg2"/>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000">
              <a:solidFill>
                <a:srgbClr val="FF0000"/>
              </a:solidFill>
              <a:latin typeface="Roboto" panose="02000000000000000000" pitchFamily="2" charset="0"/>
              <a:ea typeface="Roboto" panose="02000000000000000000" pitchFamily="2" charset="0"/>
              <a:cs typeface="Roboto" panose="02000000000000000000" pitchFamily="2" charset="0"/>
            </a:rPr>
            <a:t>Note: </a:t>
          </a:r>
        </a:p>
        <a:p>
          <a:r>
            <a:rPr lang="en-US" sz="1000">
              <a:solidFill>
                <a:srgbClr val="FF0000"/>
              </a:solidFill>
              <a:latin typeface="Roboto" panose="02000000000000000000" pitchFamily="2" charset="0"/>
              <a:ea typeface="Roboto" panose="02000000000000000000" pitchFamily="2" charset="0"/>
              <a:cs typeface="Roboto" panose="02000000000000000000" pitchFamily="2" charset="0"/>
            </a:rPr>
            <a:t>-This is</a:t>
          </a:r>
          <a:r>
            <a:rPr lang="en-US" sz="1000" baseline="0">
              <a:solidFill>
                <a:srgbClr val="FF0000"/>
              </a:solidFill>
              <a:latin typeface="Roboto" panose="02000000000000000000" pitchFamily="2" charset="0"/>
              <a:ea typeface="Roboto" panose="02000000000000000000" pitchFamily="2" charset="0"/>
              <a:cs typeface="Roboto" panose="02000000000000000000" pitchFamily="2" charset="0"/>
            </a:rPr>
            <a:t> optional; Hide, delete, or use as a separate attachment</a:t>
          </a:r>
        </a:p>
        <a:p>
          <a:endParaRPr lang="en-US" sz="1000" baseline="0">
            <a:solidFill>
              <a:srgbClr val="FF0000"/>
            </a:solidFill>
            <a:latin typeface="Roboto" panose="02000000000000000000" pitchFamily="2" charset="0"/>
            <a:ea typeface="Roboto" panose="02000000000000000000" pitchFamily="2" charset="0"/>
            <a:cs typeface="Roboto" panose="02000000000000000000" pitchFamily="2" charset="0"/>
          </a:endParaRPr>
        </a:p>
        <a:p>
          <a:r>
            <a:rPr lang="en-US" sz="1000" b="0" i="0" u="none" strike="noStrike" baseline="0">
              <a:solidFill>
                <a:srgbClr val="FF0000"/>
              </a:solidFill>
              <a:effectLst/>
              <a:latin typeface="Roboto" panose="02000000000000000000" pitchFamily="2" charset="0"/>
              <a:ea typeface="Roboto" panose="02000000000000000000" pitchFamily="2" charset="0"/>
              <a:cs typeface="Roboto" panose="02000000000000000000" pitchFamily="2" charset="0"/>
            </a:rPr>
            <a:t>-Preference by individual to show current and historical rates for release</a:t>
          </a:r>
        </a:p>
        <a:p>
          <a:endParaRPr lang="en-US" sz="1000" b="0" i="0" u="none" strike="noStrike">
            <a:solidFill>
              <a:srgbClr val="FF0000"/>
            </a:solidFill>
            <a:effectLst/>
            <a:latin typeface="Roboto" panose="02000000000000000000" pitchFamily="2" charset="0"/>
            <a:ea typeface="Roboto" panose="02000000000000000000" pitchFamily="2" charset="0"/>
            <a:cs typeface="Roboto" panose="02000000000000000000" pitchFamily="2" charset="0"/>
          </a:endParaRPr>
        </a:p>
        <a:p>
          <a:r>
            <a:rPr lang="en-US" sz="1000" b="0" i="0" u="none" strike="noStrike">
              <a:solidFill>
                <a:srgbClr val="FF0000"/>
              </a:solidFill>
              <a:effectLst/>
              <a:latin typeface="Roboto" panose="02000000000000000000" pitchFamily="2" charset="0"/>
              <a:ea typeface="Roboto" panose="02000000000000000000" pitchFamily="2" charset="0"/>
              <a:cs typeface="Roboto" panose="02000000000000000000" pitchFamily="2" charset="0"/>
            </a:rPr>
            <a:t>-Delete</a:t>
          </a:r>
          <a:r>
            <a:rPr lang="en-US" sz="1000" b="0" i="0" u="none" strike="noStrike" baseline="0">
              <a:solidFill>
                <a:srgbClr val="FF0000"/>
              </a:solidFill>
              <a:effectLst/>
              <a:latin typeface="Roboto" panose="02000000000000000000" pitchFamily="2" charset="0"/>
              <a:ea typeface="Roboto" panose="02000000000000000000" pitchFamily="2" charset="0"/>
              <a:cs typeface="Roboto" panose="02000000000000000000" pitchFamily="2" charset="0"/>
            </a:rPr>
            <a:t> this text box before release</a:t>
          </a:r>
          <a:endParaRPr lang="en-US" sz="1000">
            <a:solidFill>
              <a:srgbClr val="FF0000"/>
            </a:solidFill>
            <a:latin typeface="Roboto" panose="02000000000000000000" pitchFamily="2" charset="0"/>
            <a:ea typeface="Roboto" panose="02000000000000000000" pitchFamily="2" charset="0"/>
            <a:cs typeface="Roboto" panose="02000000000000000000" pitchFamily="2" charset="0"/>
          </a:endParaRPr>
        </a:p>
      </xdr:txBody>
    </xdr:sp>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ameekins_boltonusa_com/Documents/Albemarle%202027%20RFP/01_Medical/05_RFP%20Documents/01_Draft/Albemarle_Medical_RFP_Questionnaire_V2.xlsx" TargetMode="External"/><Relationship Id="rId2" Type="http://schemas.openxmlformats.org/officeDocument/2006/relationships/externalLinkPath" Target="https://boltonpartners-my.sharepoint.com/personal/ameekins_boltonusa_com/Documents/Albemarle%202027%20RFP/01_Medical/05_RFP%20Documents/01_Draft/Albemarle_Medical_RFP_Questionnaire_V2.xlsx" TargetMode="External"/><Relationship Id="rId1" Type="http://schemas.openxmlformats.org/officeDocument/2006/relationships/externalLinkPath" Target="/personal/ameekins_boltonusa_com/Documents/Albemarle%202027%20RFP/01_Medical/05_RFP%20Documents/01_Draft/Albemarle_Medical_RFP_Questionnaire_V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Rate History"/>
      <sheetName val="INPUT"/>
      <sheetName val="Instructions &amp; Info"/>
      <sheetName val="REPRICING FILE"/>
      <sheetName val="Scoring"/>
      <sheetName val="TF 1.0 GENERAL Q"/>
      <sheetName val="TF 1.2 MED Q"/>
      <sheetName val="TF 2.0 MED GEO"/>
      <sheetName val="TF 3.0 MED by County"/>
      <sheetName val="TF 4.0 MED Physicians"/>
      <sheetName val="TF 4.1 MED Facilities"/>
      <sheetName val="TF 5.0 MED Plan Design"/>
      <sheetName val="TF 6.0 Deviations"/>
      <sheetName val="TF 7.0 Key Diff"/>
      <sheetName val="TF 8.0 REF"/>
      <sheetName val="FF 1.0 MED Q"/>
      <sheetName val="FF 2.0 MED ASO Fee"/>
      <sheetName val="FF 2.1 MED Care Management"/>
      <sheetName val="FF 4.1 MED Repricing Summary"/>
      <sheetName val="FF 6.0 MED Discounts"/>
      <sheetName val="FF 5.0 MED Allowed"/>
      <sheetName val="FF 10.0 PG"/>
    </sheetNames>
    <sheetDataSet>
      <sheetData sheetId="0"/>
      <sheetData sheetId="1">
        <row r="8">
          <cell r="C8">
            <v>46753</v>
          </cell>
        </row>
      </sheetData>
      <sheetData sheetId="2">
        <row r="60">
          <cell r="C60"/>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Set>
  </externalBook>
</externalLink>
</file>

<file path=xl/persons/person.xml><?xml version="1.0" encoding="utf-8"?>
<personList xmlns="http://schemas.microsoft.com/office/spreadsheetml/2018/threadedcomments" xmlns:x="http://schemas.openxmlformats.org/spreadsheetml/2006/main">
  <person displayName="Alayna Meekins" id="{D5D1BAD0-6DA8-4F9C-AF13-FAF07940F805}" userId="S::ameekins@boltonusa.com::830fb3cb-7fd1-4ffa-827f-4f6fb0c8f10e"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threadedComments/threadedComment1.xml><?xml version="1.0" encoding="utf-8"?>
<ThreadedComments xmlns="http://schemas.microsoft.com/office/spreadsheetml/2018/threadedcomments" xmlns:x="http://schemas.openxmlformats.org/spreadsheetml/2006/main">
  <threadedComment ref="F15" dT="2026-09-10T13:25:37.18" personId="{D5D1BAD0-6DA8-4F9C-AF13-FAF07940F805}" id="{9251D792-E211-4419-A380-6427B2FFAC4B}" done="1">
    <text xml:space="preserve">Awaiting zips
</text>
  </threadedComment>
</ThreadedComments>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6.vml"/><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vmlDrawing" Target="../drawings/vmlDrawing7.vml"/><Relationship Id="rId1" Type="http://schemas.openxmlformats.org/officeDocument/2006/relationships/printerSettings" Target="../printerSettings/printerSettings7.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_rels/sheet10.xml.rels><?xml version="1.0" encoding="UTF-8" standalone="yes"?>
<Relationships xmlns="http://schemas.openxmlformats.org/package/2006/relationships"><Relationship Id="rId2" Type="http://schemas.openxmlformats.org/officeDocument/2006/relationships/vmlDrawing" Target="../drawings/vmlDrawing9.v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0992A1-885D-4279-8E44-F6A0C0CE019C}">
  <sheetPr codeName="Sheet27"/>
  <dimension ref="B1:J41"/>
  <sheetViews>
    <sheetView topLeftCell="A9" workbookViewId="0">
      <selection activeCell="B8" sqref="B8"/>
    </sheetView>
  </sheetViews>
  <sheetFormatPr defaultColWidth="8.875" defaultRowHeight="15" x14ac:dyDescent="0.25"/>
  <cols>
    <col min="1" max="1" width="1.375" style="24" customWidth="1"/>
    <col min="2" max="2" width="26.875" style="24" customWidth="1"/>
    <col min="3" max="3" width="23.875" style="24" customWidth="1"/>
    <col min="4" max="4" width="2.125" style="24" customWidth="1"/>
    <col min="5" max="5" width="10.875" style="253" customWidth="1"/>
    <col min="6" max="6" width="2.125" style="24" customWidth="1"/>
    <col min="7" max="7" width="16.625" style="24" customWidth="1"/>
    <col min="8" max="8" width="19.625" style="24" bestFit="1" customWidth="1"/>
    <col min="9" max="9" width="17.375" style="24" bestFit="1" customWidth="1"/>
    <col min="10" max="10" width="16.625" style="24" customWidth="1"/>
    <col min="11" max="16384" width="8.875" style="24"/>
  </cols>
  <sheetData>
    <row r="1" spans="2:10" ht="15.75" x14ac:dyDescent="0.25">
      <c r="B1" s="27" t="str">
        <f>INPUT!$C$3</f>
        <v>Albemarle</v>
      </c>
      <c r="C1" s="28"/>
    </row>
    <row r="2" spans="2:10" ht="15.75" x14ac:dyDescent="0.25">
      <c r="B2" s="27" t="str">
        <f>INPUT!$D$11</f>
        <v>RFP#&lt;######&gt;</v>
      </c>
      <c r="C2" s="28"/>
    </row>
    <row r="3" spans="2:10" ht="15.75" x14ac:dyDescent="0.25">
      <c r="B3" s="352" t="str">
        <f>INPUT!$C$23</f>
        <v>Dental</v>
      </c>
      <c r="C3" s="352"/>
    </row>
    <row r="4" spans="2:10" ht="15.75" x14ac:dyDescent="0.25">
      <c r="B4" s="30" t="s">
        <v>0</v>
      </c>
      <c r="C4" s="29"/>
    </row>
    <row r="8" spans="2:10" ht="16.5" thickBot="1" x14ac:dyDescent="0.3">
      <c r="B8" s="120" t="str">
        <f>INPUT!$C$16</f>
        <v>Dental</v>
      </c>
      <c r="C8" s="121"/>
      <c r="E8" s="254" t="s">
        <v>1</v>
      </c>
      <c r="G8" s="146">
        <f>INPUT!D8</f>
        <v>46023</v>
      </c>
      <c r="H8" s="147">
        <f>EDATE(G8,-12)</f>
        <v>45658</v>
      </c>
      <c r="I8" s="147">
        <f>EDATE(H8,-12)</f>
        <v>45292</v>
      </c>
      <c r="J8" s="148">
        <f>EDATE(I8,-12)</f>
        <v>44927</v>
      </c>
    </row>
    <row r="9" spans="2:10" ht="18.600000000000001" customHeight="1" thickTop="1" x14ac:dyDescent="0.25">
      <c r="B9" s="258" t="str">
        <f>INPUT!C3</f>
        <v>Albemarle</v>
      </c>
      <c r="C9" s="242" t="s">
        <v>2</v>
      </c>
      <c r="E9" s="259" t="s">
        <v>3</v>
      </c>
      <c r="G9" s="260"/>
      <c r="H9" s="261"/>
      <c r="I9" s="261"/>
      <c r="J9" s="262"/>
    </row>
    <row r="10" spans="2:10" x14ac:dyDescent="0.25">
      <c r="B10" s="323"/>
    </row>
    <row r="11" spans="2:10" x14ac:dyDescent="0.25">
      <c r="B11" s="323"/>
      <c r="C11" s="242" t="s">
        <v>4</v>
      </c>
      <c r="E11" s="324"/>
      <c r="G11" s="325" t="str">
        <f>INPUT!D168</f>
        <v>Low</v>
      </c>
      <c r="H11" s="326"/>
      <c r="I11" s="326"/>
      <c r="J11" s="327"/>
    </row>
    <row r="12" spans="2:10" x14ac:dyDescent="0.25">
      <c r="C12" s="243" t="s">
        <v>5</v>
      </c>
      <c r="E12" s="324">
        <f>INPUT!D173</f>
        <v>496</v>
      </c>
      <c r="G12" s="328"/>
      <c r="H12" s="329"/>
      <c r="I12" s="329"/>
      <c r="J12" s="330"/>
    </row>
    <row r="13" spans="2:10" x14ac:dyDescent="0.25">
      <c r="C13" s="243" t="s">
        <v>6</v>
      </c>
      <c r="E13" s="324">
        <f>INPUT!D174</f>
        <v>79</v>
      </c>
      <c r="G13" s="331"/>
      <c r="H13" s="332"/>
      <c r="I13" s="332"/>
      <c r="J13" s="333"/>
    </row>
    <row r="14" spans="2:10" x14ac:dyDescent="0.25">
      <c r="C14" s="243" t="s">
        <v>7</v>
      </c>
      <c r="E14" s="324">
        <f>INPUT!D175</f>
        <v>76</v>
      </c>
      <c r="G14" s="331"/>
      <c r="H14" s="332"/>
      <c r="I14" s="332"/>
      <c r="J14" s="333"/>
    </row>
    <row r="15" spans="2:10" x14ac:dyDescent="0.25">
      <c r="C15" s="243" t="s">
        <v>8</v>
      </c>
      <c r="E15" s="324">
        <f>INPUT!D176</f>
        <v>67</v>
      </c>
      <c r="G15" s="331"/>
      <c r="H15" s="332"/>
      <c r="I15" s="332"/>
      <c r="J15" s="333"/>
    </row>
    <row r="16" spans="2:10" x14ac:dyDescent="0.25">
      <c r="C16" s="243" t="s">
        <v>9</v>
      </c>
      <c r="E16" s="324">
        <f>INPUT!D177</f>
        <v>121</v>
      </c>
      <c r="G16" s="331"/>
      <c r="H16" s="332"/>
      <c r="I16" s="332"/>
      <c r="J16" s="333"/>
    </row>
    <row r="17" spans="3:10" x14ac:dyDescent="0.25">
      <c r="C17" s="243"/>
      <c r="E17" s="324">
        <f>INPUT!D178</f>
        <v>0</v>
      </c>
      <c r="G17" s="331"/>
      <c r="H17" s="332"/>
      <c r="I17" s="332"/>
      <c r="J17" s="333"/>
    </row>
    <row r="19" spans="3:10" x14ac:dyDescent="0.25">
      <c r="C19" s="242" t="s">
        <v>4</v>
      </c>
      <c r="E19" s="324"/>
      <c r="G19" s="325" t="str">
        <f>INPUT!F168</f>
        <v xml:space="preserve">High </v>
      </c>
      <c r="H19" s="326"/>
      <c r="I19" s="326"/>
      <c r="J19" s="327"/>
    </row>
    <row r="20" spans="3:10" x14ac:dyDescent="0.25">
      <c r="C20" s="243" t="str">
        <f>C12</f>
        <v>Subscriber Only</v>
      </c>
      <c r="E20" s="324">
        <f>INPUT!F173</f>
        <v>1236</v>
      </c>
      <c r="G20" s="328"/>
      <c r="H20" s="329"/>
      <c r="I20" s="329"/>
      <c r="J20" s="330"/>
    </row>
    <row r="21" spans="3:10" x14ac:dyDescent="0.25">
      <c r="C21" s="243" t="str">
        <f t="shared" ref="C21:C25" si="0">C13</f>
        <v>Subscriber + Spouse</v>
      </c>
      <c r="E21" s="324">
        <f>INPUT!F174</f>
        <v>278</v>
      </c>
      <c r="G21" s="331"/>
      <c r="H21" s="332"/>
      <c r="I21" s="332"/>
      <c r="J21" s="333"/>
    </row>
    <row r="22" spans="3:10" x14ac:dyDescent="0.25">
      <c r="C22" s="243" t="str">
        <f t="shared" si="0"/>
        <v>Subscriber + Child</v>
      </c>
      <c r="E22" s="324">
        <f>INPUT!F175</f>
        <v>256</v>
      </c>
      <c r="G22" s="331"/>
      <c r="H22" s="332"/>
      <c r="I22" s="332"/>
      <c r="J22" s="333"/>
    </row>
    <row r="23" spans="3:10" x14ac:dyDescent="0.25">
      <c r="C23" s="243" t="str">
        <f t="shared" si="0"/>
        <v>Subscriber + Child(ren)</v>
      </c>
      <c r="E23" s="324">
        <f>INPUT!F176</f>
        <v>248</v>
      </c>
      <c r="G23" s="331"/>
      <c r="H23" s="332"/>
      <c r="I23" s="332"/>
      <c r="J23" s="333"/>
    </row>
    <row r="24" spans="3:10" x14ac:dyDescent="0.25">
      <c r="C24" s="243" t="str">
        <f t="shared" si="0"/>
        <v>Family</v>
      </c>
      <c r="E24" s="324">
        <f>INPUT!F177</f>
        <v>513</v>
      </c>
      <c r="G24" s="331"/>
      <c r="H24" s="332"/>
      <c r="I24" s="332"/>
      <c r="J24" s="333"/>
    </row>
    <row r="25" spans="3:10" x14ac:dyDescent="0.25">
      <c r="C25" s="243">
        <f t="shared" si="0"/>
        <v>0</v>
      </c>
      <c r="E25" s="324">
        <f>INPUT!F178</f>
        <v>0</v>
      </c>
      <c r="G25" s="331"/>
      <c r="H25" s="332"/>
      <c r="I25" s="332"/>
      <c r="J25" s="333"/>
    </row>
    <row r="27" spans="3:10" x14ac:dyDescent="0.25">
      <c r="C27" s="242" t="s">
        <v>4</v>
      </c>
      <c r="E27" s="324"/>
      <c r="G27" s="325" t="str">
        <f>INPUT!H168</f>
        <v>Dental C</v>
      </c>
      <c r="H27" s="326"/>
      <c r="I27" s="326"/>
      <c r="J27" s="327"/>
    </row>
    <row r="28" spans="3:10" x14ac:dyDescent="0.25">
      <c r="C28" s="243" t="str">
        <f>C20</f>
        <v>Subscriber Only</v>
      </c>
      <c r="E28" s="324">
        <f>INPUT!H173</f>
        <v>0</v>
      </c>
      <c r="G28" s="328"/>
      <c r="H28" s="329"/>
      <c r="I28" s="329"/>
      <c r="J28" s="330"/>
    </row>
    <row r="29" spans="3:10" x14ac:dyDescent="0.25">
      <c r="C29" s="243" t="str">
        <f t="shared" ref="C29:C33" si="1">C21</f>
        <v>Subscriber + Spouse</v>
      </c>
      <c r="E29" s="324">
        <f>INPUT!H174</f>
        <v>0</v>
      </c>
      <c r="G29" s="331"/>
      <c r="H29" s="332"/>
      <c r="I29" s="332"/>
      <c r="J29" s="333"/>
    </row>
    <row r="30" spans="3:10" x14ac:dyDescent="0.25">
      <c r="C30" s="243" t="str">
        <f t="shared" si="1"/>
        <v>Subscriber + Child</v>
      </c>
      <c r="E30" s="324">
        <f>INPUT!H175</f>
        <v>0</v>
      </c>
      <c r="G30" s="331"/>
      <c r="H30" s="332"/>
      <c r="I30" s="332"/>
      <c r="J30" s="333"/>
    </row>
    <row r="31" spans="3:10" x14ac:dyDescent="0.25">
      <c r="C31" s="243" t="str">
        <f t="shared" si="1"/>
        <v>Subscriber + Child(ren)</v>
      </c>
      <c r="E31" s="324">
        <f>INPUT!H176</f>
        <v>0</v>
      </c>
      <c r="G31" s="331"/>
      <c r="H31" s="332"/>
      <c r="I31" s="332"/>
      <c r="J31" s="333"/>
    </row>
    <row r="32" spans="3:10" x14ac:dyDescent="0.25">
      <c r="C32" s="243" t="str">
        <f t="shared" si="1"/>
        <v>Family</v>
      </c>
      <c r="E32" s="324">
        <f>INPUT!H177</f>
        <v>0</v>
      </c>
      <c r="G32" s="331"/>
      <c r="H32" s="332"/>
      <c r="I32" s="332"/>
      <c r="J32" s="333"/>
    </row>
    <row r="33" spans="3:10" x14ac:dyDescent="0.25">
      <c r="C33" s="243">
        <f t="shared" si="1"/>
        <v>0</v>
      </c>
      <c r="E33" s="324">
        <f>INPUT!H178</f>
        <v>0</v>
      </c>
      <c r="G33" s="331"/>
      <c r="H33" s="332"/>
      <c r="I33" s="332"/>
      <c r="J33" s="333"/>
    </row>
    <row r="35" spans="3:10" x14ac:dyDescent="0.25">
      <c r="C35" s="242" t="s">
        <v>4</v>
      </c>
      <c r="E35" s="324"/>
      <c r="G35" s="325" t="str">
        <f>INPUT!J168</f>
        <v>Dental D</v>
      </c>
      <c r="H35" s="326"/>
      <c r="I35" s="326"/>
      <c r="J35" s="327"/>
    </row>
    <row r="36" spans="3:10" x14ac:dyDescent="0.25">
      <c r="C36" s="243" t="str">
        <f>C28</f>
        <v>Subscriber Only</v>
      </c>
      <c r="E36" s="324">
        <f>INPUT!J173</f>
        <v>0</v>
      </c>
      <c r="G36" s="328"/>
      <c r="H36" s="329"/>
      <c r="I36" s="329"/>
      <c r="J36" s="330"/>
    </row>
    <row r="37" spans="3:10" x14ac:dyDescent="0.25">
      <c r="C37" s="243" t="str">
        <f t="shared" ref="C37:C41" si="2">C29</f>
        <v>Subscriber + Spouse</v>
      </c>
      <c r="E37" s="324">
        <f>INPUT!J174</f>
        <v>0</v>
      </c>
      <c r="G37" s="331"/>
      <c r="H37" s="332"/>
      <c r="I37" s="332"/>
      <c r="J37" s="333"/>
    </row>
    <row r="38" spans="3:10" x14ac:dyDescent="0.25">
      <c r="C38" s="243" t="str">
        <f t="shared" si="2"/>
        <v>Subscriber + Child</v>
      </c>
      <c r="E38" s="324">
        <f>INPUT!J175</f>
        <v>0</v>
      </c>
      <c r="G38" s="331"/>
      <c r="H38" s="332"/>
      <c r="I38" s="332"/>
      <c r="J38" s="333"/>
    </row>
    <row r="39" spans="3:10" x14ac:dyDescent="0.25">
      <c r="C39" s="243" t="str">
        <f t="shared" si="2"/>
        <v>Subscriber + Child(ren)</v>
      </c>
      <c r="E39" s="324">
        <f>INPUT!J176</f>
        <v>0</v>
      </c>
      <c r="G39" s="331"/>
      <c r="H39" s="332"/>
      <c r="I39" s="332"/>
      <c r="J39" s="333"/>
    </row>
    <row r="40" spans="3:10" x14ac:dyDescent="0.25">
      <c r="C40" s="243" t="str">
        <f t="shared" si="2"/>
        <v>Family</v>
      </c>
      <c r="E40" s="324">
        <f>INPUT!J177</f>
        <v>0</v>
      </c>
      <c r="G40" s="331"/>
      <c r="H40" s="332"/>
      <c r="I40" s="332"/>
      <c r="J40" s="333"/>
    </row>
    <row r="41" spans="3:10" x14ac:dyDescent="0.25">
      <c r="C41" s="243">
        <f t="shared" si="2"/>
        <v>0</v>
      </c>
      <c r="E41" s="324">
        <f>INPUT!J178</f>
        <v>0</v>
      </c>
      <c r="G41" s="331"/>
      <c r="H41" s="332"/>
      <c r="I41" s="332"/>
      <c r="J41" s="333"/>
    </row>
  </sheetData>
  <mergeCells count="1">
    <mergeCell ref="B3:C3"/>
  </mergeCells>
  <dataValidations disablePrompts="1" count="1">
    <dataValidation type="list" allowBlank="1" showInputMessage="1" sqref="C12:C17 C20:C25 C28:C33 C36:C41" xr:uid="{3A253D8D-ADB7-407C-A44B-17BF771640AC}">
      <formula1>#REF!</formula1>
    </dataValidation>
  </dataValidation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D1D9B3-7510-43A4-9B02-9096676B3148}">
  <sheetPr codeName="Sheet1">
    <tabColor rgb="FFFFF2CC"/>
  </sheetPr>
  <dimension ref="A1:U220"/>
  <sheetViews>
    <sheetView topLeftCell="A34" workbookViewId="0">
      <selection activeCell="D196" sqref="D196"/>
    </sheetView>
  </sheetViews>
  <sheetFormatPr defaultColWidth="8.875" defaultRowHeight="15" x14ac:dyDescent="0.25"/>
  <cols>
    <col min="1" max="1" width="1.5" style="12" customWidth="1"/>
    <col min="2" max="2" width="21.375" style="1" customWidth="1"/>
    <col min="3" max="3" width="28.125" style="3" bestFit="1" customWidth="1"/>
    <col min="4" max="4" width="19.375" style="3" customWidth="1"/>
    <col min="5" max="5" width="37.875" style="3" bestFit="1" customWidth="1"/>
    <col min="6" max="6" width="61.5" style="3" bestFit="1" customWidth="1"/>
    <col min="7" max="7" width="18.625" style="3" bestFit="1" customWidth="1"/>
    <col min="8" max="9" width="18.5" style="3" bestFit="1" customWidth="1"/>
    <col min="10" max="10" width="14.625" style="12" bestFit="1" customWidth="1"/>
    <col min="11" max="11" width="8.875" style="12"/>
    <col min="12" max="12" width="20.5" style="12" bestFit="1" customWidth="1"/>
    <col min="13" max="16" width="8.875" style="12"/>
    <col min="17" max="17" width="20.5" style="12" bestFit="1" customWidth="1"/>
    <col min="18" max="19" width="8.875" style="12"/>
    <col min="20" max="20" width="14" style="12" bestFit="1" customWidth="1"/>
    <col min="21" max="21" width="8.875" style="12"/>
    <col min="22" max="16384" width="8.875" style="3"/>
  </cols>
  <sheetData>
    <row r="1" spans="2:20" s="12" customFormat="1" x14ac:dyDescent="0.25">
      <c r="B1" s="41" t="s">
        <v>10</v>
      </c>
      <c r="C1" s="2" t="s">
        <v>11</v>
      </c>
      <c r="D1" s="13" t="s">
        <v>12</v>
      </c>
      <c r="K1" s="14" t="s">
        <v>13</v>
      </c>
    </row>
    <row r="2" spans="2:20" s="12" customFormat="1" x14ac:dyDescent="0.25">
      <c r="B2" s="41"/>
      <c r="K2" s="15" t="s">
        <v>14</v>
      </c>
    </row>
    <row r="3" spans="2:20" x14ac:dyDescent="0.25">
      <c r="B3" s="4" t="s">
        <v>15</v>
      </c>
      <c r="C3" s="5" t="s">
        <v>16</v>
      </c>
      <c r="D3" s="4" t="s">
        <v>17</v>
      </c>
      <c r="E3" s="6" t="s">
        <v>18</v>
      </c>
      <c r="F3" s="4" t="s">
        <v>19</v>
      </c>
      <c r="G3" s="6" t="s">
        <v>20</v>
      </c>
      <c r="H3" s="12"/>
      <c r="I3" s="12"/>
      <c r="K3" s="15"/>
    </row>
    <row r="4" spans="2:20" s="12" customFormat="1" x14ac:dyDescent="0.25">
      <c r="B4" s="41"/>
      <c r="K4" s="15"/>
    </row>
    <row r="5" spans="2:20" x14ac:dyDescent="0.25">
      <c r="B5" s="4" t="s">
        <v>21</v>
      </c>
      <c r="C5" s="5" t="s">
        <v>22</v>
      </c>
      <c r="D5" s="5" t="s">
        <v>23</v>
      </c>
      <c r="E5" s="5" t="s">
        <v>24</v>
      </c>
      <c r="F5" s="5" t="s">
        <v>25</v>
      </c>
      <c r="G5" s="6" t="s">
        <v>26</v>
      </c>
      <c r="H5" s="12"/>
      <c r="I5" s="12"/>
      <c r="S5" s="21" t="s">
        <v>27</v>
      </c>
      <c r="T5" s="12" t="s">
        <v>28</v>
      </c>
    </row>
    <row r="6" spans="2:20" s="12" customFormat="1" x14ac:dyDescent="0.25">
      <c r="B6" s="41"/>
      <c r="K6" s="15"/>
    </row>
    <row r="7" spans="2:20" x14ac:dyDescent="0.25">
      <c r="C7" s="7" t="s">
        <v>29</v>
      </c>
      <c r="D7" s="7" t="s">
        <v>30</v>
      </c>
      <c r="E7" s="7" t="s">
        <v>31</v>
      </c>
      <c r="F7" s="7" t="s">
        <v>32</v>
      </c>
      <c r="G7" s="12"/>
      <c r="H7" s="12"/>
      <c r="I7" s="12"/>
      <c r="S7" s="21" t="s">
        <v>33</v>
      </c>
      <c r="T7" s="12" t="s">
        <v>34</v>
      </c>
    </row>
    <row r="8" spans="2:20" x14ac:dyDescent="0.25">
      <c r="B8" s="4" t="s">
        <v>35</v>
      </c>
      <c r="C8" s="9">
        <v>46753</v>
      </c>
      <c r="D8" s="9">
        <v>46023</v>
      </c>
      <c r="E8" s="9">
        <v>45658</v>
      </c>
      <c r="F8" s="9">
        <v>45292</v>
      </c>
      <c r="G8" s="12"/>
      <c r="H8" s="12"/>
      <c r="I8" s="12"/>
      <c r="S8" s="21" t="s">
        <v>36</v>
      </c>
      <c r="T8" s="12" t="s">
        <v>37</v>
      </c>
    </row>
    <row r="9" spans="2:20" s="12" customFormat="1" x14ac:dyDescent="0.25">
      <c r="B9" s="41"/>
      <c r="K9" s="15"/>
    </row>
    <row r="10" spans="2:20" x14ac:dyDescent="0.25">
      <c r="B10" s="41"/>
      <c r="C10" s="12"/>
      <c r="D10" s="7" t="s">
        <v>38</v>
      </c>
      <c r="E10" s="12"/>
      <c r="F10" s="12"/>
      <c r="G10" s="12"/>
      <c r="H10" s="12"/>
      <c r="I10" s="12"/>
    </row>
    <row r="11" spans="2:20" s="12" customFormat="1" x14ac:dyDescent="0.25">
      <c r="B11" s="4" t="s">
        <v>39</v>
      </c>
      <c r="C11" s="6" t="s">
        <v>40</v>
      </c>
      <c r="D11" s="8" t="str">
        <f>B11&amp;C11</f>
        <v>RFP#&lt;######&gt;</v>
      </c>
      <c r="K11" s="15"/>
    </row>
    <row r="12" spans="2:20" x14ac:dyDescent="0.25">
      <c r="B12" s="41"/>
      <c r="C12" s="12"/>
      <c r="D12" s="12"/>
      <c r="E12" s="12"/>
      <c r="F12" s="12"/>
      <c r="G12" s="12"/>
      <c r="H12" s="12"/>
      <c r="I12" s="12"/>
    </row>
    <row r="13" spans="2:20" x14ac:dyDescent="0.25">
      <c r="B13" s="4" t="s">
        <v>41</v>
      </c>
      <c r="C13" s="6" t="s">
        <v>42</v>
      </c>
      <c r="D13" s="6" t="s">
        <v>43</v>
      </c>
      <c r="E13" s="12"/>
      <c r="F13" s="12"/>
      <c r="G13" s="12"/>
      <c r="H13" s="12"/>
      <c r="I13" s="12"/>
      <c r="K13" s="37" t="s">
        <v>44</v>
      </c>
    </row>
    <row r="14" spans="2:20" x14ac:dyDescent="0.25">
      <c r="B14" s="41"/>
      <c r="C14" s="12"/>
      <c r="D14" s="12"/>
      <c r="E14" s="12"/>
      <c r="F14" s="7" t="s">
        <v>45</v>
      </c>
      <c r="G14" s="12"/>
      <c r="H14" s="12"/>
      <c r="I14" s="12"/>
      <c r="K14" s="12" t="s">
        <v>46</v>
      </c>
    </row>
    <row r="15" spans="2:20" x14ac:dyDescent="0.25">
      <c r="B15" s="42" t="s">
        <v>47</v>
      </c>
      <c r="C15" s="42"/>
      <c r="D15" s="12"/>
      <c r="E15" s="41"/>
      <c r="F15" s="7" t="s">
        <v>48</v>
      </c>
      <c r="G15" s="12"/>
      <c r="H15" s="12"/>
      <c r="I15" s="12"/>
      <c r="K15" s="12" t="s">
        <v>49</v>
      </c>
    </row>
    <row r="16" spans="2:20" ht="21.75" customHeight="1" x14ac:dyDescent="0.25">
      <c r="B16" s="44" t="s">
        <v>50</v>
      </c>
      <c r="C16" s="6" t="s">
        <v>51</v>
      </c>
      <c r="D16" s="12"/>
      <c r="F16" s="26">
        <v>3</v>
      </c>
      <c r="G16" s="26" t="s">
        <v>52</v>
      </c>
      <c r="H16" s="12"/>
      <c r="I16" s="12"/>
      <c r="K16" s="12" t="s">
        <v>53</v>
      </c>
    </row>
    <row r="17" spans="2:11" ht="21.75" customHeight="1" x14ac:dyDescent="0.25">
      <c r="B17" s="44" t="s">
        <v>54</v>
      </c>
      <c r="C17" s="6"/>
      <c r="D17" s="12"/>
      <c r="E17" s="41"/>
      <c r="F17" s="26">
        <v>3</v>
      </c>
      <c r="G17" s="26" t="s">
        <v>52</v>
      </c>
      <c r="H17" s="12"/>
      <c r="I17" s="12"/>
      <c r="K17" s="12" t="s">
        <v>55</v>
      </c>
    </row>
    <row r="18" spans="2:11" ht="21.75" customHeight="1" x14ac:dyDescent="0.25">
      <c r="B18" s="44" t="s">
        <v>56</v>
      </c>
      <c r="C18" s="6"/>
      <c r="D18" s="43"/>
      <c r="F18" s="26">
        <v>3</v>
      </c>
      <c r="G18" s="26" t="s">
        <v>52</v>
      </c>
      <c r="H18" s="12"/>
      <c r="I18" s="12"/>
      <c r="K18" s="12" t="s">
        <v>57</v>
      </c>
    </row>
    <row r="19" spans="2:11" ht="21.75" customHeight="1" x14ac:dyDescent="0.25">
      <c r="B19" s="44" t="s">
        <v>58</v>
      </c>
      <c r="C19" s="6"/>
      <c r="D19" s="12"/>
      <c r="E19" s="12"/>
      <c r="F19" s="26">
        <v>3</v>
      </c>
      <c r="G19" s="26" t="s">
        <v>52</v>
      </c>
      <c r="H19" s="12"/>
      <c r="I19" s="12"/>
      <c r="K19" s="12" t="s">
        <v>59</v>
      </c>
    </row>
    <row r="20" spans="2:11" ht="21.75" customHeight="1" x14ac:dyDescent="0.25">
      <c r="B20" s="44" t="s">
        <v>60</v>
      </c>
      <c r="C20" s="6"/>
      <c r="D20" s="12"/>
      <c r="E20" s="43"/>
      <c r="F20" s="26">
        <v>3</v>
      </c>
      <c r="G20" s="26" t="s">
        <v>52</v>
      </c>
      <c r="H20" s="12"/>
      <c r="I20" s="12"/>
    </row>
    <row r="21" spans="2:11" ht="21.75" customHeight="1" x14ac:dyDescent="0.25">
      <c r="B21" s="44" t="s">
        <v>61</v>
      </c>
      <c r="C21" s="6"/>
      <c r="D21" s="43"/>
      <c r="E21" s="43"/>
      <c r="F21" s="26"/>
      <c r="G21" s="26"/>
      <c r="H21" s="12"/>
      <c r="I21" s="12"/>
    </row>
    <row r="22" spans="2:11" x14ac:dyDescent="0.25">
      <c r="B22" s="41"/>
      <c r="C22" s="43"/>
      <c r="D22" s="43"/>
      <c r="E22" s="43"/>
      <c r="F22" s="12"/>
      <c r="G22" s="12"/>
      <c r="H22" s="12"/>
      <c r="I22" s="12"/>
    </row>
    <row r="23" spans="2:11" x14ac:dyDescent="0.25">
      <c r="B23" s="7" t="s">
        <v>38</v>
      </c>
      <c r="C23" s="8" t="s">
        <v>51</v>
      </c>
      <c r="D23" s="43"/>
      <c r="E23" s="4" t="s">
        <v>38</v>
      </c>
      <c r="F23" s="119" t="str">
        <f>G16&amp;" ("&amp;F16&amp;")"&amp;" Years"</f>
        <v>Three (3) Years</v>
      </c>
      <c r="G23" s="12"/>
      <c r="H23" s="12"/>
      <c r="I23" s="12"/>
    </row>
    <row r="24" spans="2:11" x14ac:dyDescent="0.25">
      <c r="B24" s="41"/>
      <c r="C24" s="43"/>
      <c r="D24" s="43"/>
      <c r="E24" s="12"/>
      <c r="F24" s="12"/>
      <c r="G24" s="12"/>
      <c r="H24" s="12"/>
      <c r="I24" s="12"/>
    </row>
    <row r="25" spans="2:11" x14ac:dyDescent="0.25">
      <c r="B25" s="41"/>
      <c r="C25" s="43"/>
      <c r="D25" s="43"/>
      <c r="E25" s="12"/>
      <c r="F25" s="12"/>
      <c r="G25" s="12"/>
      <c r="H25" s="12"/>
      <c r="I25" s="12"/>
    </row>
    <row r="26" spans="2:11" x14ac:dyDescent="0.25">
      <c r="B26" s="41"/>
      <c r="C26" s="43"/>
      <c r="D26" s="43"/>
      <c r="E26" s="12"/>
      <c r="F26" s="12"/>
      <c r="G26" s="12"/>
      <c r="H26" s="12"/>
      <c r="I26" s="12"/>
    </row>
    <row r="27" spans="2:11" x14ac:dyDescent="0.25">
      <c r="B27" s="41"/>
      <c r="C27" s="43"/>
      <c r="D27" s="43"/>
      <c r="E27" s="12"/>
      <c r="F27" s="12"/>
      <c r="G27" s="12"/>
      <c r="H27" s="12"/>
      <c r="I27" s="12"/>
    </row>
    <row r="28" spans="2:11" x14ac:dyDescent="0.25">
      <c r="B28" s="41"/>
      <c r="C28" s="43"/>
      <c r="D28" s="43"/>
      <c r="E28" s="12"/>
      <c r="F28" s="12"/>
      <c r="G28" s="12"/>
      <c r="H28" s="12"/>
      <c r="I28" s="12"/>
    </row>
    <row r="29" spans="2:11" x14ac:dyDescent="0.25">
      <c r="B29" s="41"/>
      <c r="C29" s="43"/>
      <c r="D29" s="43"/>
      <c r="E29" s="12"/>
      <c r="F29" s="12"/>
      <c r="G29" s="12"/>
      <c r="H29" s="12"/>
      <c r="I29" s="12"/>
    </row>
    <row r="30" spans="2:11" s="12" customFormat="1" x14ac:dyDescent="0.25">
      <c r="B30" s="41"/>
    </row>
    <row r="31" spans="2:11" s="12" customFormat="1" x14ac:dyDescent="0.25">
      <c r="B31" s="41"/>
    </row>
    <row r="32" spans="2:11" s="12" customFormat="1" x14ac:dyDescent="0.25">
      <c r="B32" s="41"/>
    </row>
    <row r="33" spans="2:11" s="12" customFormat="1" x14ac:dyDescent="0.25">
      <c r="B33" s="41"/>
    </row>
    <row r="34" spans="2:11" s="12" customFormat="1" x14ac:dyDescent="0.25">
      <c r="B34" s="41"/>
    </row>
    <row r="35" spans="2:11" x14ac:dyDescent="0.25">
      <c r="B35" s="7" t="s">
        <v>62</v>
      </c>
      <c r="C35" s="7" t="s">
        <v>34</v>
      </c>
      <c r="D35" s="7" t="s">
        <v>63</v>
      </c>
      <c r="E35" s="7" t="s">
        <v>64</v>
      </c>
      <c r="F35" s="7" t="s">
        <v>65</v>
      </c>
      <c r="G35" s="97" t="s">
        <v>66</v>
      </c>
      <c r="H35" s="12"/>
      <c r="I35" s="12"/>
    </row>
    <row r="36" spans="2:11" x14ac:dyDescent="0.25">
      <c r="B36" s="10" t="s">
        <v>67</v>
      </c>
      <c r="C36" s="10" t="s">
        <v>67</v>
      </c>
      <c r="D36" s="38" t="s">
        <v>67</v>
      </c>
      <c r="E36" s="10" t="s">
        <v>67</v>
      </c>
      <c r="F36" s="10" t="s">
        <v>67</v>
      </c>
      <c r="G36" s="10" t="s">
        <v>67</v>
      </c>
      <c r="H36" s="12"/>
      <c r="I36" s="12"/>
    </row>
    <row r="37" spans="2:11" x14ac:dyDescent="0.25">
      <c r="B37" s="10" t="s">
        <v>68</v>
      </c>
      <c r="C37" s="10" t="s">
        <v>69</v>
      </c>
      <c r="D37" s="38" t="s">
        <v>70</v>
      </c>
      <c r="E37" s="11" t="s">
        <v>71</v>
      </c>
      <c r="F37" s="8" t="str">
        <f t="shared" ref="F37" si="0">C37&amp;" Proposal Form "&amp;D37&amp;" - "&amp;E37</f>
        <v>Technical Proposal Form 1.0 - General Questionnaire</v>
      </c>
      <c r="G37" s="98" t="str">
        <f t="shared" ref="G37" si="1">LEFT(C37,1)&amp;"F "&amp;D37</f>
        <v>TF 1.0</v>
      </c>
      <c r="H37" s="12"/>
      <c r="I37" s="12"/>
      <c r="J37" s="12">
        <v>1</v>
      </c>
      <c r="K37" s="12" t="s">
        <v>28</v>
      </c>
    </row>
    <row r="38" spans="2:11" x14ac:dyDescent="0.25">
      <c r="B38" s="10" t="s">
        <v>68</v>
      </c>
      <c r="C38" s="10" t="s">
        <v>69</v>
      </c>
      <c r="D38" s="38" t="s">
        <v>72</v>
      </c>
      <c r="E38" s="11" t="s">
        <v>73</v>
      </c>
      <c r="F38" s="8" t="str">
        <f t="shared" ref="F38" si="2">C38&amp;" Proposal Form "&amp;D38&amp;" - "&amp;E38</f>
        <v>Technical Proposal Form 1.1 - Client Specific Questionnaire</v>
      </c>
      <c r="G38" s="98" t="str">
        <f t="shared" ref="G38" si="3">LEFT(C38,1)&amp;"F "&amp;D38</f>
        <v>TF 1.1</v>
      </c>
      <c r="H38" s="12"/>
      <c r="I38" s="12"/>
    </row>
    <row r="39" spans="2:11" x14ac:dyDescent="0.25">
      <c r="B39" s="10" t="s">
        <v>74</v>
      </c>
      <c r="C39" s="10" t="s">
        <v>69</v>
      </c>
      <c r="D39" s="38" t="s">
        <v>75</v>
      </c>
      <c r="E39" s="11" t="s">
        <v>76</v>
      </c>
      <c r="F39" s="8" t="str">
        <f>C39&amp;" Proposal Form "&amp;D39&amp;" - "&amp;E39</f>
        <v>Technical Proposal Form 1.2 - Dental Questionnaire</v>
      </c>
      <c r="G39" s="98" t="str">
        <f>LEFT(C39,1)&amp;"F "&amp;D39</f>
        <v>TF 1.2</v>
      </c>
      <c r="H39" s="12"/>
      <c r="I39" s="12"/>
      <c r="J39" s="12">
        <v>0.17</v>
      </c>
      <c r="K39" s="12" t="s">
        <v>77</v>
      </c>
    </row>
    <row r="40" spans="2:11" x14ac:dyDescent="0.25">
      <c r="B40" s="10" t="s">
        <v>74</v>
      </c>
      <c r="C40" s="10" t="s">
        <v>69</v>
      </c>
      <c r="D40" s="38" t="s">
        <v>78</v>
      </c>
      <c r="E40" s="11" t="s">
        <v>79</v>
      </c>
      <c r="F40" s="8" t="str">
        <f>C40&amp;" Proposal Form "&amp;D40&amp;" - "&amp;E40</f>
        <v>Technical Proposal Form 2.0 - Dental Geo Access PPO</v>
      </c>
      <c r="G40" s="98" t="str">
        <f>LEFT(C40,1)&amp;"F "&amp;D40</f>
        <v>TF 2.0</v>
      </c>
      <c r="H40" s="12"/>
      <c r="I40" s="12"/>
    </row>
    <row r="41" spans="2:11" x14ac:dyDescent="0.25">
      <c r="B41" s="10" t="s">
        <v>74</v>
      </c>
      <c r="C41" s="10" t="s">
        <v>69</v>
      </c>
      <c r="D41" s="38" t="s">
        <v>80</v>
      </c>
      <c r="E41" s="11" t="s">
        <v>81</v>
      </c>
      <c r="F41" s="8" t="str">
        <f>C41&amp;" Proposal Form "&amp;D41&amp;" - "&amp;E41</f>
        <v>Technical Proposal Form 2.1 - Dental Providers by County</v>
      </c>
      <c r="G41" s="98" t="str">
        <f>LEFT(C41,1)&amp;"F "&amp;D41</f>
        <v>TF 2.1</v>
      </c>
      <c r="H41" s="12"/>
      <c r="I41" s="12"/>
      <c r="K41" s="12" t="s">
        <v>82</v>
      </c>
    </row>
    <row r="42" spans="2:11" x14ac:dyDescent="0.25">
      <c r="B42" s="10" t="s">
        <v>74</v>
      </c>
      <c r="C42" s="10" t="s">
        <v>69</v>
      </c>
      <c r="D42" s="38" t="s">
        <v>83</v>
      </c>
      <c r="E42" s="11" t="s">
        <v>84</v>
      </c>
      <c r="F42" s="8" t="str">
        <f>C42&amp;" Proposal Form "&amp;D42&amp;" - "&amp;E42</f>
        <v>Technical Proposal Form 3.0 - Top Dental Providers</v>
      </c>
      <c r="G42" s="98" t="str">
        <f>LEFT(C42,1)&amp;"F "&amp;D42</f>
        <v>TF 3.0</v>
      </c>
      <c r="H42" s="12"/>
      <c r="I42" s="12"/>
      <c r="K42" s="12" t="s">
        <v>82</v>
      </c>
    </row>
    <row r="43" spans="2:11" x14ac:dyDescent="0.25">
      <c r="B43" s="10" t="s">
        <v>74</v>
      </c>
      <c r="C43" s="10" t="s">
        <v>69</v>
      </c>
      <c r="D43" s="38" t="s">
        <v>85</v>
      </c>
      <c r="E43" s="11" t="s">
        <v>86</v>
      </c>
      <c r="F43" s="8" t="str">
        <f>C43&amp;" Proposal Form "&amp;D43&amp;" - "&amp;E43</f>
        <v>Technical Proposal Form 4.0 - Proposed Dental Plan Design</v>
      </c>
      <c r="G43" s="98" t="str">
        <f>LEFT(C43,1)&amp;"F "&amp;D43</f>
        <v>TF 4.0</v>
      </c>
      <c r="H43" s="12"/>
      <c r="I43" s="12"/>
    </row>
    <row r="44" spans="2:11" x14ac:dyDescent="0.25">
      <c r="B44" s="10" t="s">
        <v>68</v>
      </c>
      <c r="C44" s="10" t="s">
        <v>69</v>
      </c>
      <c r="D44" s="38" t="s">
        <v>87</v>
      </c>
      <c r="E44" s="11" t="s">
        <v>88</v>
      </c>
      <c r="F44" s="8" t="str">
        <f t="shared" ref="F44:F46" si="4">C44&amp;" Proposal Form "&amp;D44&amp;" - "&amp;E44</f>
        <v>Technical Proposal Form 5.0 - Deviations</v>
      </c>
      <c r="G44" s="98" t="str">
        <f t="shared" ref="G44:G89" si="5">LEFT(C44,1)&amp;"F "&amp;D44</f>
        <v>TF 5.0</v>
      </c>
      <c r="H44" s="12"/>
      <c r="I44" s="12"/>
      <c r="J44" s="12">
        <v>0.13</v>
      </c>
      <c r="K44" s="12" t="s">
        <v>77</v>
      </c>
    </row>
    <row r="45" spans="2:11" x14ac:dyDescent="0.25">
      <c r="B45" s="10" t="s">
        <v>68</v>
      </c>
      <c r="C45" s="10" t="s">
        <v>69</v>
      </c>
      <c r="D45" s="38" t="s">
        <v>89</v>
      </c>
      <c r="E45" s="11" t="s">
        <v>90</v>
      </c>
      <c r="F45" s="8" t="str">
        <f t="shared" si="4"/>
        <v>Technical Proposal Form 6.0 - Key Differentiators</v>
      </c>
      <c r="G45" s="98" t="str">
        <f t="shared" si="5"/>
        <v>TF 6.0</v>
      </c>
      <c r="H45" s="12"/>
      <c r="I45" s="12"/>
      <c r="J45" s="12">
        <v>0.14000000000000001</v>
      </c>
      <c r="K45" s="12" t="s">
        <v>77</v>
      </c>
    </row>
    <row r="46" spans="2:11" x14ac:dyDescent="0.25">
      <c r="B46" s="10" t="s">
        <v>68</v>
      </c>
      <c r="C46" s="10" t="s">
        <v>69</v>
      </c>
      <c r="D46" s="38" t="s">
        <v>91</v>
      </c>
      <c r="E46" s="11" t="s">
        <v>92</v>
      </c>
      <c r="F46" s="8" t="str">
        <f t="shared" si="4"/>
        <v>Technical Proposal Form 7.0 - References</v>
      </c>
      <c r="G46" s="98" t="str">
        <f t="shared" si="5"/>
        <v>TF 7.0</v>
      </c>
      <c r="H46" s="12"/>
      <c r="I46" s="12"/>
      <c r="J46" s="12">
        <v>0.15</v>
      </c>
      <c r="K46" s="12" t="s">
        <v>77</v>
      </c>
    </row>
    <row r="47" spans="2:11" x14ac:dyDescent="0.25">
      <c r="B47" s="10"/>
      <c r="C47" s="10"/>
      <c r="D47" s="38"/>
      <c r="E47" s="11"/>
      <c r="F47" s="8"/>
      <c r="G47" s="98"/>
      <c r="H47" s="12"/>
      <c r="I47" s="12"/>
      <c r="J47" s="12">
        <v>0.16</v>
      </c>
      <c r="K47" s="12" t="s">
        <v>77</v>
      </c>
    </row>
    <row r="48" spans="2:11" x14ac:dyDescent="0.25">
      <c r="B48" s="10"/>
      <c r="C48" s="10"/>
      <c r="D48" s="38"/>
      <c r="E48" s="11"/>
      <c r="F48" s="8"/>
      <c r="G48" s="98"/>
      <c r="H48" s="12"/>
      <c r="I48" s="12"/>
      <c r="J48" s="12">
        <v>0.18</v>
      </c>
      <c r="K48" s="12" t="s">
        <v>77</v>
      </c>
    </row>
    <row r="49" spans="2:11" x14ac:dyDescent="0.25">
      <c r="B49" s="10"/>
      <c r="C49" s="10"/>
      <c r="D49" s="38"/>
      <c r="E49" s="11"/>
      <c r="F49" s="8"/>
      <c r="G49" s="98"/>
      <c r="H49" s="12"/>
      <c r="I49" s="12"/>
      <c r="K49" s="12" t="s">
        <v>82</v>
      </c>
    </row>
    <row r="50" spans="2:11" x14ac:dyDescent="0.25">
      <c r="B50" s="10"/>
      <c r="C50" s="10"/>
      <c r="D50" s="38"/>
      <c r="E50" s="11"/>
      <c r="F50" s="8"/>
      <c r="G50" s="98"/>
      <c r="H50" s="12"/>
      <c r="I50" s="12"/>
      <c r="J50" s="12">
        <v>0.19</v>
      </c>
      <c r="K50" s="12" t="s">
        <v>77</v>
      </c>
    </row>
    <row r="51" spans="2:11" x14ac:dyDescent="0.25">
      <c r="B51" s="10"/>
      <c r="C51" s="10"/>
      <c r="D51" s="38"/>
      <c r="E51" s="11"/>
      <c r="F51" s="8"/>
      <c r="G51" s="98"/>
      <c r="H51" s="12"/>
      <c r="I51" s="12"/>
      <c r="J51" s="12">
        <v>0.2</v>
      </c>
      <c r="K51" s="12" t="s">
        <v>82</v>
      </c>
    </row>
    <row r="52" spans="2:11" x14ac:dyDescent="0.25">
      <c r="B52" s="10"/>
      <c r="C52" s="10"/>
      <c r="D52" s="38"/>
      <c r="E52" s="11"/>
      <c r="F52" s="8"/>
      <c r="G52" s="98"/>
      <c r="H52" s="12"/>
      <c r="I52" s="12"/>
      <c r="J52" s="12">
        <v>0.21</v>
      </c>
      <c r="K52" s="12" t="s">
        <v>82</v>
      </c>
    </row>
    <row r="53" spans="2:11" x14ac:dyDescent="0.25">
      <c r="B53" s="10"/>
      <c r="C53" s="10"/>
      <c r="D53" s="38"/>
      <c r="E53" s="11"/>
      <c r="F53" s="8"/>
      <c r="G53" s="98"/>
      <c r="H53" s="12"/>
      <c r="I53" s="12"/>
    </row>
    <row r="54" spans="2:11" x14ac:dyDescent="0.25">
      <c r="B54" s="10" t="s">
        <v>74</v>
      </c>
      <c r="C54" s="10" t="s">
        <v>93</v>
      </c>
      <c r="D54" s="39" t="s">
        <v>70</v>
      </c>
      <c r="E54" s="11" t="s">
        <v>94</v>
      </c>
      <c r="F54" s="8" t="str">
        <f t="shared" ref="F54:F61" si="6">C54&amp;" Proposal Form "&amp;D54&amp;" - "&amp;E54</f>
        <v>Financial Proposal Form 1.0 - Dental Price Questionnaire</v>
      </c>
      <c r="G54" s="98" t="str">
        <f t="shared" ref="G54:G61" si="7">LEFT(C54,1)&amp;"F "&amp;D54</f>
        <v>FF 1.0</v>
      </c>
      <c r="H54" s="12"/>
      <c r="I54" s="12"/>
    </row>
    <row r="55" spans="2:11" x14ac:dyDescent="0.25">
      <c r="B55" s="10" t="s">
        <v>74</v>
      </c>
      <c r="C55" s="10" t="s">
        <v>93</v>
      </c>
      <c r="D55" s="38" t="s">
        <v>78</v>
      </c>
      <c r="E55" s="11" t="s">
        <v>95</v>
      </c>
      <c r="F55" s="8" t="str">
        <f t="shared" si="6"/>
        <v>Financial Proposal Form 2.0 - Administrative Services Only (ASO) Fees</v>
      </c>
      <c r="G55" s="98" t="str">
        <f t="shared" si="7"/>
        <v>FF 2.0</v>
      </c>
      <c r="H55" s="12"/>
      <c r="I55" s="12"/>
    </row>
    <row r="56" spans="2:11" x14ac:dyDescent="0.25">
      <c r="B56" s="10" t="s">
        <v>74</v>
      </c>
      <c r="C56" s="10" t="s">
        <v>93</v>
      </c>
      <c r="D56" s="38" t="s">
        <v>80</v>
      </c>
      <c r="E56" s="11" t="s">
        <v>96</v>
      </c>
      <c r="F56" s="8" t="str">
        <f>C56&amp;" Proposal Form "&amp;D56&amp;" - "&amp;E56</f>
        <v>Financial Proposal Form 2.1 - DHMO Fee schedule</v>
      </c>
      <c r="G56" s="98" t="str">
        <f>LEFT(C56,1)&amp;"F "&amp;D56</f>
        <v>FF 2.1</v>
      </c>
      <c r="H56" s="12"/>
      <c r="I56" s="12"/>
    </row>
    <row r="57" spans="2:11" x14ac:dyDescent="0.25">
      <c r="B57" s="10" t="s">
        <v>74</v>
      </c>
      <c r="C57" s="10" t="s">
        <v>93</v>
      </c>
      <c r="D57" s="38" t="s">
        <v>83</v>
      </c>
      <c r="E57" s="11" t="s">
        <v>97</v>
      </c>
      <c r="F57" s="8" t="str">
        <f>C57&amp;" Proposal Form "&amp;D57&amp;" - "&amp;E57</f>
        <v>Financial Proposal Form 3.0 - Monthly Premium Equivalent Rates</v>
      </c>
      <c r="G57" s="98" t="str">
        <f>LEFT(C57,1)&amp;"F "&amp;D57</f>
        <v>FF 3.0</v>
      </c>
      <c r="H57" s="12"/>
      <c r="I57" s="12"/>
    </row>
    <row r="58" spans="2:11" x14ac:dyDescent="0.25">
      <c r="B58" s="10" t="s">
        <v>74</v>
      </c>
      <c r="C58" s="10" t="s">
        <v>93</v>
      </c>
      <c r="D58" s="38" t="s">
        <v>85</v>
      </c>
      <c r="E58" s="11" t="s">
        <v>98</v>
      </c>
      <c r="F58" s="8" t="str">
        <f t="shared" si="6"/>
        <v>Financial Proposal Form 4.0 - Fully-Insured Rates</v>
      </c>
      <c r="G58" s="98" t="str">
        <f t="shared" si="7"/>
        <v>FF 4.0</v>
      </c>
      <c r="H58" s="12"/>
      <c r="I58" s="12"/>
    </row>
    <row r="59" spans="2:11" x14ac:dyDescent="0.25">
      <c r="B59" s="10" t="s">
        <v>74</v>
      </c>
      <c r="C59" s="10" t="s">
        <v>93</v>
      </c>
      <c r="D59" s="38" t="s">
        <v>87</v>
      </c>
      <c r="E59" s="11" t="s">
        <v>99</v>
      </c>
      <c r="F59" s="8" t="str">
        <f>C59&amp;" Proposal Form "&amp;D59&amp;" - "&amp;E59</f>
        <v>Financial Proposal Form 5.0 - Top CDT Pricing by Zip Codes</v>
      </c>
      <c r="G59" s="98" t="str">
        <f>LEFT(C59,1)&amp;"F "&amp;D59</f>
        <v>FF 5.0</v>
      </c>
      <c r="H59" s="12"/>
      <c r="I59" s="12"/>
    </row>
    <row r="60" spans="2:11" x14ac:dyDescent="0.25">
      <c r="B60" s="10" t="s">
        <v>68</v>
      </c>
      <c r="C60" s="10" t="s">
        <v>93</v>
      </c>
      <c r="D60" s="38" t="s">
        <v>89</v>
      </c>
      <c r="E60" s="11" t="s">
        <v>100</v>
      </c>
      <c r="F60" s="8" t="str">
        <f>C60&amp;" Proposal Form "&amp;D60&amp;" - "&amp;E60</f>
        <v>Financial Proposal Form 6.0 - Performance Guarantees</v>
      </c>
      <c r="G60" s="98" t="str">
        <f>LEFT(C60,1)&amp;"F "&amp;D60</f>
        <v>FF 6.0</v>
      </c>
      <c r="H60" s="12"/>
      <c r="I60" s="12"/>
      <c r="J60" s="12">
        <v>0.11</v>
      </c>
      <c r="K60" s="12" t="s">
        <v>77</v>
      </c>
    </row>
    <row r="61" spans="2:11" x14ac:dyDescent="0.25">
      <c r="B61" s="10"/>
      <c r="C61" s="10"/>
      <c r="D61" s="38"/>
      <c r="E61" s="11"/>
      <c r="F61" s="8" t="str">
        <f t="shared" si="6"/>
        <v xml:space="preserve"> Proposal Form  - </v>
      </c>
      <c r="G61" s="98" t="str">
        <f t="shared" si="7"/>
        <v xml:space="preserve">F </v>
      </c>
      <c r="H61" s="12"/>
      <c r="I61" s="12"/>
    </row>
    <row r="62" spans="2:11" x14ac:dyDescent="0.25">
      <c r="B62" s="10"/>
      <c r="C62" s="10"/>
      <c r="D62" s="38"/>
      <c r="E62" s="11"/>
      <c r="F62" s="8"/>
      <c r="G62" s="98"/>
      <c r="H62" s="12"/>
      <c r="I62" s="12"/>
      <c r="J62" s="12">
        <v>0.22</v>
      </c>
      <c r="K62" s="12" t="s">
        <v>82</v>
      </c>
    </row>
    <row r="63" spans="2:11" x14ac:dyDescent="0.25">
      <c r="B63" s="10"/>
      <c r="C63" s="10"/>
      <c r="D63" s="38"/>
      <c r="E63" s="11"/>
      <c r="F63" s="8"/>
      <c r="G63" s="98"/>
      <c r="H63" s="12"/>
      <c r="I63" s="12"/>
    </row>
    <row r="64" spans="2:11" x14ac:dyDescent="0.25">
      <c r="B64" s="10"/>
      <c r="C64" s="10"/>
      <c r="D64" s="38"/>
      <c r="E64" s="11"/>
      <c r="F64" s="8"/>
      <c r="G64" s="98"/>
      <c r="H64" s="12"/>
      <c r="I64" s="12"/>
    </row>
    <row r="65" spans="2:11" x14ac:dyDescent="0.25">
      <c r="B65" s="10"/>
      <c r="C65" s="10"/>
      <c r="D65" s="38"/>
      <c r="E65" s="11"/>
      <c r="F65" s="8"/>
      <c r="G65" s="98"/>
      <c r="H65" s="12"/>
      <c r="I65" s="12"/>
      <c r="J65" s="12">
        <v>0.1</v>
      </c>
      <c r="K65" s="12" t="s">
        <v>77</v>
      </c>
    </row>
    <row r="66" spans="2:11" x14ac:dyDescent="0.25">
      <c r="B66" s="10"/>
      <c r="C66" s="10"/>
      <c r="D66" s="38"/>
      <c r="E66" s="11"/>
      <c r="F66" s="8"/>
      <c r="G66" s="98"/>
      <c r="H66" s="12"/>
      <c r="I66" s="12"/>
      <c r="J66" s="12">
        <v>0.12</v>
      </c>
      <c r="K66" s="12" t="s">
        <v>77</v>
      </c>
    </row>
    <row r="67" spans="2:11" x14ac:dyDescent="0.25">
      <c r="B67" s="10"/>
      <c r="C67" s="10"/>
      <c r="D67" s="38"/>
      <c r="E67" s="11"/>
      <c r="F67" s="8"/>
      <c r="G67" s="98"/>
      <c r="H67" s="12"/>
      <c r="I67" s="12"/>
      <c r="J67" s="12">
        <v>2</v>
      </c>
      <c r="K67" s="12" t="s">
        <v>101</v>
      </c>
    </row>
    <row r="68" spans="2:11" x14ac:dyDescent="0.25">
      <c r="B68" s="10"/>
      <c r="C68" s="10"/>
      <c r="D68" s="38"/>
      <c r="E68" s="11"/>
      <c r="F68" s="8"/>
      <c r="G68" s="98"/>
      <c r="H68" s="12"/>
      <c r="I68" s="12"/>
      <c r="J68" s="12">
        <v>0.23</v>
      </c>
      <c r="K68" s="12" t="s">
        <v>82</v>
      </c>
    </row>
    <row r="69" spans="2:11" x14ac:dyDescent="0.25">
      <c r="B69" s="10"/>
      <c r="C69" s="10"/>
      <c r="D69" s="39"/>
      <c r="E69" s="11"/>
      <c r="F69" s="8"/>
      <c r="G69" s="98"/>
      <c r="H69" s="12"/>
      <c r="I69" s="12"/>
      <c r="J69" s="12">
        <v>0.24</v>
      </c>
      <c r="K69" s="12" t="s">
        <v>82</v>
      </c>
    </row>
    <row r="70" spans="2:11" x14ac:dyDescent="0.25">
      <c r="B70" s="10"/>
      <c r="C70" s="10"/>
      <c r="D70" s="38"/>
      <c r="E70" s="11"/>
      <c r="F70" s="8"/>
      <c r="G70" s="98"/>
      <c r="H70" s="12"/>
      <c r="I70" s="12"/>
      <c r="K70" s="12" t="s">
        <v>82</v>
      </c>
    </row>
    <row r="71" spans="2:11" x14ac:dyDescent="0.25">
      <c r="B71" s="10"/>
      <c r="C71" s="10"/>
      <c r="D71" s="38"/>
      <c r="E71" s="11"/>
      <c r="F71" s="8"/>
      <c r="G71" s="98"/>
      <c r="H71" s="12"/>
      <c r="I71" s="12"/>
      <c r="K71" s="12" t="s">
        <v>82</v>
      </c>
    </row>
    <row r="72" spans="2:11" x14ac:dyDescent="0.25">
      <c r="B72" s="10"/>
      <c r="C72" s="10"/>
      <c r="D72" s="38"/>
      <c r="E72" s="11"/>
      <c r="F72" s="8"/>
      <c r="G72" s="98"/>
      <c r="H72" s="12"/>
      <c r="I72" s="12"/>
    </row>
    <row r="73" spans="2:11" x14ac:dyDescent="0.25">
      <c r="B73" s="10"/>
      <c r="C73" s="10"/>
      <c r="D73" s="38"/>
      <c r="E73" s="11"/>
      <c r="F73" s="8"/>
      <c r="G73" s="98"/>
      <c r="H73" s="12"/>
      <c r="I73" s="12"/>
    </row>
    <row r="74" spans="2:11" x14ac:dyDescent="0.25">
      <c r="B74" s="10"/>
      <c r="C74" s="10"/>
      <c r="D74" s="38"/>
      <c r="E74" s="11"/>
      <c r="F74" s="8"/>
      <c r="G74" s="98"/>
      <c r="H74" s="12"/>
      <c r="I74" s="12"/>
    </row>
    <row r="75" spans="2:11" x14ac:dyDescent="0.25">
      <c r="B75" s="10"/>
      <c r="C75" s="10"/>
      <c r="D75" s="38"/>
      <c r="E75" s="11"/>
      <c r="F75" s="8"/>
      <c r="G75" s="98"/>
      <c r="H75" s="12"/>
      <c r="I75" s="12"/>
    </row>
    <row r="76" spans="2:11" x14ac:dyDescent="0.25">
      <c r="B76" s="10"/>
      <c r="C76" s="10"/>
      <c r="D76" s="38"/>
      <c r="E76" s="11"/>
      <c r="F76" s="8"/>
      <c r="G76" s="98"/>
      <c r="H76" s="12"/>
      <c r="I76" s="12"/>
    </row>
    <row r="77" spans="2:11" x14ac:dyDescent="0.25">
      <c r="B77" s="10"/>
      <c r="C77" s="10"/>
      <c r="D77" s="38"/>
      <c r="E77" s="11"/>
      <c r="F77" s="8"/>
      <c r="G77" s="98"/>
      <c r="H77" s="12"/>
      <c r="I77" s="12"/>
    </row>
    <row r="78" spans="2:11" x14ac:dyDescent="0.25">
      <c r="B78" s="10"/>
      <c r="C78" s="10"/>
      <c r="D78" s="38"/>
      <c r="E78" s="11"/>
      <c r="F78" s="8"/>
      <c r="G78" s="98"/>
      <c r="H78" s="12"/>
      <c r="I78" s="12"/>
    </row>
    <row r="79" spans="2:11" x14ac:dyDescent="0.25">
      <c r="B79" s="10"/>
      <c r="C79" s="10"/>
      <c r="D79" s="38"/>
      <c r="E79" s="11"/>
      <c r="F79" s="8"/>
      <c r="G79" s="98"/>
      <c r="H79" s="12"/>
      <c r="I79" s="12"/>
    </row>
    <row r="80" spans="2:11" x14ac:dyDescent="0.25">
      <c r="B80" s="10"/>
      <c r="C80" s="10"/>
      <c r="D80" s="38"/>
      <c r="E80" s="11"/>
      <c r="F80" s="8"/>
      <c r="G80" s="98"/>
      <c r="H80" s="12"/>
      <c r="I80" s="12"/>
    </row>
    <row r="81" spans="2:9" x14ac:dyDescent="0.25">
      <c r="B81" s="10"/>
      <c r="C81" s="10"/>
      <c r="D81" s="38"/>
      <c r="E81" s="11"/>
      <c r="F81" s="8"/>
      <c r="G81" s="98"/>
      <c r="H81" s="12"/>
      <c r="I81" s="12"/>
    </row>
    <row r="82" spans="2:9" x14ac:dyDescent="0.25">
      <c r="B82" s="10"/>
      <c r="C82" s="10"/>
      <c r="D82" s="38"/>
      <c r="E82" s="11"/>
      <c r="F82" s="8" t="str">
        <f t="shared" ref="F82:F89" si="8">C82&amp;" Proposal Form "&amp;D82&amp;" - "&amp;E82</f>
        <v xml:space="preserve"> Proposal Form  - </v>
      </c>
      <c r="G82" s="98" t="str">
        <f t="shared" si="5"/>
        <v xml:space="preserve">F </v>
      </c>
      <c r="H82" s="12"/>
      <c r="I82" s="12"/>
    </row>
    <row r="83" spans="2:9" x14ac:dyDescent="0.25">
      <c r="B83" s="10"/>
      <c r="C83" s="10"/>
      <c r="D83" s="38"/>
      <c r="E83" s="11"/>
      <c r="F83" s="8" t="str">
        <f t="shared" si="8"/>
        <v xml:space="preserve"> Proposal Form  - </v>
      </c>
      <c r="G83" s="98" t="str">
        <f t="shared" si="5"/>
        <v xml:space="preserve">F </v>
      </c>
      <c r="H83" s="12"/>
      <c r="I83" s="12"/>
    </row>
    <row r="84" spans="2:9" x14ac:dyDescent="0.25">
      <c r="B84" s="10"/>
      <c r="C84" s="10"/>
      <c r="D84" s="38"/>
      <c r="E84" s="11"/>
      <c r="F84" s="8" t="str">
        <f t="shared" si="8"/>
        <v xml:space="preserve"> Proposal Form  - </v>
      </c>
      <c r="G84" s="98" t="str">
        <f t="shared" si="5"/>
        <v xml:space="preserve">F </v>
      </c>
      <c r="H84" s="12"/>
      <c r="I84" s="12"/>
    </row>
    <row r="85" spans="2:9" x14ac:dyDescent="0.25">
      <c r="B85" s="10"/>
      <c r="C85" s="10"/>
      <c r="D85" s="38"/>
      <c r="E85" s="11"/>
      <c r="F85" s="8" t="str">
        <f t="shared" si="8"/>
        <v xml:space="preserve"> Proposal Form  - </v>
      </c>
      <c r="G85" s="98" t="str">
        <f t="shared" si="5"/>
        <v xml:space="preserve">F </v>
      </c>
      <c r="H85" s="12"/>
      <c r="I85" s="12"/>
    </row>
    <row r="86" spans="2:9" x14ac:dyDescent="0.25">
      <c r="B86" s="10"/>
      <c r="C86" s="10"/>
      <c r="D86" s="38"/>
      <c r="E86" s="11"/>
      <c r="F86" s="8" t="str">
        <f t="shared" si="8"/>
        <v xml:space="preserve"> Proposal Form  - </v>
      </c>
      <c r="G86" s="98" t="str">
        <f t="shared" si="5"/>
        <v xml:space="preserve">F </v>
      </c>
      <c r="H86" s="12"/>
      <c r="I86" s="12"/>
    </row>
    <row r="87" spans="2:9" x14ac:dyDescent="0.25">
      <c r="B87" s="10"/>
      <c r="C87" s="10"/>
      <c r="D87" s="38"/>
      <c r="E87" s="11"/>
      <c r="F87" s="8" t="str">
        <f t="shared" si="8"/>
        <v xml:space="preserve"> Proposal Form  - </v>
      </c>
      <c r="G87" s="98" t="str">
        <f t="shared" si="5"/>
        <v xml:space="preserve">F </v>
      </c>
      <c r="H87" s="12"/>
      <c r="I87" s="12"/>
    </row>
    <row r="88" spans="2:9" x14ac:dyDescent="0.25">
      <c r="B88" s="10"/>
      <c r="C88" s="10"/>
      <c r="D88" s="38"/>
      <c r="E88" s="11"/>
      <c r="F88" s="8" t="str">
        <f t="shared" si="8"/>
        <v xml:space="preserve"> Proposal Form  - </v>
      </c>
      <c r="G88" s="98" t="str">
        <f t="shared" si="5"/>
        <v xml:space="preserve">F </v>
      </c>
      <c r="H88" s="12"/>
      <c r="I88" s="12"/>
    </row>
    <row r="89" spans="2:9" x14ac:dyDescent="0.25">
      <c r="B89" s="10"/>
      <c r="C89" s="10"/>
      <c r="D89" s="38"/>
      <c r="E89" s="11"/>
      <c r="F89" s="8" t="str">
        <f t="shared" si="8"/>
        <v xml:space="preserve"> Proposal Form  - </v>
      </c>
      <c r="G89" s="98" t="str">
        <f t="shared" si="5"/>
        <v xml:space="preserve">F </v>
      </c>
      <c r="H89" s="12"/>
      <c r="I89" s="12"/>
    </row>
    <row r="90" spans="2:9" s="12" customFormat="1" x14ac:dyDescent="0.25">
      <c r="B90" s="41"/>
    </row>
    <row r="91" spans="2:9" s="12" customFormat="1" x14ac:dyDescent="0.25">
      <c r="B91" s="41"/>
    </row>
    <row r="92" spans="2:9" s="12" customFormat="1" x14ac:dyDescent="0.25">
      <c r="B92" s="41"/>
    </row>
    <row r="93" spans="2:9" s="12" customFormat="1" x14ac:dyDescent="0.25">
      <c r="B93" s="41"/>
    </row>
    <row r="94" spans="2:9" s="12" customFormat="1" x14ac:dyDescent="0.25">
      <c r="B94" s="41"/>
    </row>
    <row r="95" spans="2:9" s="12" customFormat="1" x14ac:dyDescent="0.25">
      <c r="B95" s="41"/>
    </row>
    <row r="96" spans="2:9" s="12" customFormat="1" x14ac:dyDescent="0.25">
      <c r="B96" s="41"/>
    </row>
    <row r="97" spans="2:9" s="12" customFormat="1" x14ac:dyDescent="0.25">
      <c r="B97" s="14" t="s">
        <v>102</v>
      </c>
      <c r="D97" s="50" t="s">
        <v>103</v>
      </c>
    </row>
    <row r="98" spans="2:9" s="12" customFormat="1" x14ac:dyDescent="0.25">
      <c r="C98" s="21">
        <v>1</v>
      </c>
      <c r="D98" s="21">
        <v>2</v>
      </c>
      <c r="E98" s="21">
        <v>3</v>
      </c>
      <c r="F98" s="21">
        <v>4</v>
      </c>
      <c r="G98" s="21">
        <v>5</v>
      </c>
      <c r="H98" s="21">
        <v>6</v>
      </c>
      <c r="I98" s="12">
        <v>7</v>
      </c>
    </row>
    <row r="99" spans="2:9" s="12" customFormat="1" x14ac:dyDescent="0.25">
      <c r="B99" s="4" t="s">
        <v>104</v>
      </c>
      <c r="C99" s="291" t="s">
        <v>16</v>
      </c>
      <c r="D99" s="291" t="s">
        <v>105</v>
      </c>
      <c r="E99" s="291" t="s">
        <v>106</v>
      </c>
      <c r="F99" s="291" t="s">
        <v>107</v>
      </c>
      <c r="G99" s="291" t="s">
        <v>108</v>
      </c>
      <c r="H99" s="291" t="s">
        <v>109</v>
      </c>
      <c r="I99" s="291" t="s">
        <v>110</v>
      </c>
    </row>
    <row r="100" spans="2:9" x14ac:dyDescent="0.25">
      <c r="B100" s="4" t="s">
        <v>111</v>
      </c>
      <c r="C100" s="291" t="s">
        <v>112</v>
      </c>
      <c r="D100" s="291" t="s">
        <v>113</v>
      </c>
      <c r="E100" s="291" t="s">
        <v>114</v>
      </c>
      <c r="F100" s="291" t="s">
        <v>115</v>
      </c>
      <c r="G100" s="291" t="s">
        <v>108</v>
      </c>
      <c r="H100" s="291" t="s">
        <v>116</v>
      </c>
      <c r="I100" s="291" t="s">
        <v>117</v>
      </c>
    </row>
    <row r="101" spans="2:9" x14ac:dyDescent="0.25">
      <c r="B101" s="4" t="s">
        <v>118</v>
      </c>
      <c r="C101" s="291" t="s">
        <v>119</v>
      </c>
      <c r="D101" s="291" t="s">
        <v>119</v>
      </c>
      <c r="E101" s="291" t="s">
        <v>119</v>
      </c>
      <c r="F101" s="291" t="s">
        <v>119</v>
      </c>
      <c r="G101" s="291" t="s">
        <v>119</v>
      </c>
      <c r="H101" s="291" t="s">
        <v>119</v>
      </c>
      <c r="I101" s="291" t="s">
        <v>119</v>
      </c>
    </row>
    <row r="102" spans="2:9" x14ac:dyDescent="0.25">
      <c r="B102" s="4" t="s">
        <v>120</v>
      </c>
      <c r="C102" s="53">
        <v>229</v>
      </c>
      <c r="D102" s="53">
        <v>229</v>
      </c>
      <c r="E102" s="53">
        <v>229</v>
      </c>
      <c r="F102" s="53">
        <v>229</v>
      </c>
      <c r="G102" s="53">
        <v>229</v>
      </c>
      <c r="H102" s="53">
        <v>229</v>
      </c>
      <c r="I102" s="53">
        <v>244</v>
      </c>
    </row>
    <row r="103" spans="2:9" x14ac:dyDescent="0.25">
      <c r="B103" s="289" t="s">
        <v>121</v>
      </c>
      <c r="C103" s="290" t="str">
        <f t="shared" ref="C103:I103" si="9">C100&amp;", "&amp;C101</f>
        <v>Charolettesville, VA</v>
      </c>
      <c r="D103" s="290" t="str">
        <f t="shared" si="9"/>
        <v>Palmyra, VA</v>
      </c>
      <c r="E103" s="290" t="str">
        <f t="shared" si="9"/>
        <v>Ruckersville, VA</v>
      </c>
      <c r="F103" s="290" t="str">
        <f t="shared" si="9"/>
        <v>Barboursville, VA</v>
      </c>
      <c r="G103" s="290" t="str">
        <f t="shared" si="9"/>
        <v>Waynesboro, VA</v>
      </c>
      <c r="H103" s="290" t="str">
        <f t="shared" si="9"/>
        <v>Nellysford, VA</v>
      </c>
      <c r="I103" s="290" t="str">
        <f t="shared" si="9"/>
        <v>Verona, VA</v>
      </c>
    </row>
    <row r="104" spans="2:9" s="12" customFormat="1" x14ac:dyDescent="0.25">
      <c r="B104" s="289" t="s">
        <v>122</v>
      </c>
      <c r="C104" s="290" t="str">
        <f>C99&amp;", "&amp;C101</f>
        <v>Albemarle, VA</v>
      </c>
      <c r="D104" s="290" t="str">
        <f t="shared" ref="D104:I104" si="10">D99&amp;", "&amp;D101</f>
        <v>Fluvana, VA</v>
      </c>
      <c r="E104" s="290" t="str">
        <f t="shared" si="10"/>
        <v>Greene, VA</v>
      </c>
      <c r="F104" s="290" t="str">
        <f t="shared" si="10"/>
        <v>Orange, VA</v>
      </c>
      <c r="G104" s="290" t="str">
        <f t="shared" si="10"/>
        <v>Waynesboro, VA</v>
      </c>
      <c r="H104" s="290" t="str">
        <f t="shared" si="10"/>
        <v>Nelson, VA</v>
      </c>
      <c r="I104" s="290" t="str">
        <f t="shared" si="10"/>
        <v>Augusta, VA</v>
      </c>
    </row>
    <row r="105" spans="2:9" s="12" customFormat="1" x14ac:dyDescent="0.25">
      <c r="B105" s="41"/>
    </row>
    <row r="106" spans="2:9" s="12" customFormat="1" x14ac:dyDescent="0.25">
      <c r="B106" s="41"/>
    </row>
    <row r="107" spans="2:9" s="93" customFormat="1" x14ac:dyDescent="0.25">
      <c r="B107" s="92"/>
    </row>
    <row r="108" spans="2:9" s="235" customFormat="1" x14ac:dyDescent="0.25">
      <c r="B108" s="236"/>
    </row>
    <row r="109" spans="2:9" s="235" customFormat="1" hidden="1" x14ac:dyDescent="0.25">
      <c r="B109" s="236"/>
    </row>
    <row r="110" spans="2:9" s="235" customFormat="1" hidden="1" x14ac:dyDescent="0.25">
      <c r="B110" s="236"/>
    </row>
    <row r="111" spans="2:9" s="235" customFormat="1" hidden="1" x14ac:dyDescent="0.25">
      <c r="B111" s="236"/>
    </row>
    <row r="112" spans="2:9" s="235" customFormat="1" hidden="1" x14ac:dyDescent="0.25">
      <c r="B112" s="236"/>
    </row>
    <row r="113" spans="2:2" s="235" customFormat="1" hidden="1" x14ac:dyDescent="0.25">
      <c r="B113" s="236"/>
    </row>
    <row r="114" spans="2:2" s="235" customFormat="1" hidden="1" x14ac:dyDescent="0.25">
      <c r="B114" s="236"/>
    </row>
    <row r="115" spans="2:2" s="235" customFormat="1" hidden="1" x14ac:dyDescent="0.25">
      <c r="B115" s="236"/>
    </row>
    <row r="116" spans="2:2" s="235" customFormat="1" hidden="1" x14ac:dyDescent="0.25">
      <c r="B116" s="236"/>
    </row>
    <row r="117" spans="2:2" s="235" customFormat="1" hidden="1" x14ac:dyDescent="0.25">
      <c r="B117" s="236"/>
    </row>
    <row r="118" spans="2:2" s="235" customFormat="1" hidden="1" x14ac:dyDescent="0.25">
      <c r="B118" s="236"/>
    </row>
    <row r="119" spans="2:2" s="235" customFormat="1" hidden="1" x14ac:dyDescent="0.25">
      <c r="B119" s="236"/>
    </row>
    <row r="120" spans="2:2" s="235" customFormat="1" hidden="1" x14ac:dyDescent="0.25">
      <c r="B120" s="236"/>
    </row>
    <row r="121" spans="2:2" s="235" customFormat="1" hidden="1" x14ac:dyDescent="0.25">
      <c r="B121" s="236"/>
    </row>
    <row r="122" spans="2:2" s="235" customFormat="1" hidden="1" x14ac:dyDescent="0.25">
      <c r="B122" s="236"/>
    </row>
    <row r="123" spans="2:2" s="235" customFormat="1" hidden="1" x14ac:dyDescent="0.25">
      <c r="B123" s="236"/>
    </row>
    <row r="124" spans="2:2" s="235" customFormat="1" hidden="1" x14ac:dyDescent="0.25">
      <c r="B124" s="236"/>
    </row>
    <row r="125" spans="2:2" s="235" customFormat="1" hidden="1" x14ac:dyDescent="0.25">
      <c r="B125" s="236"/>
    </row>
    <row r="126" spans="2:2" s="235" customFormat="1" hidden="1" x14ac:dyDescent="0.25">
      <c r="B126" s="236"/>
    </row>
    <row r="127" spans="2:2" s="235" customFormat="1" hidden="1" x14ac:dyDescent="0.25">
      <c r="B127" s="236"/>
    </row>
    <row r="128" spans="2:2" s="235" customFormat="1" hidden="1" x14ac:dyDescent="0.25">
      <c r="B128" s="236"/>
    </row>
    <row r="129" spans="2:2" s="235" customFormat="1" hidden="1" x14ac:dyDescent="0.25">
      <c r="B129" s="236"/>
    </row>
    <row r="130" spans="2:2" s="235" customFormat="1" hidden="1" x14ac:dyDescent="0.25">
      <c r="B130" s="236"/>
    </row>
    <row r="131" spans="2:2" s="235" customFormat="1" hidden="1" x14ac:dyDescent="0.25">
      <c r="B131" s="236"/>
    </row>
    <row r="132" spans="2:2" s="235" customFormat="1" hidden="1" x14ac:dyDescent="0.25">
      <c r="B132" s="236"/>
    </row>
    <row r="133" spans="2:2" s="235" customFormat="1" hidden="1" x14ac:dyDescent="0.25">
      <c r="B133" s="236"/>
    </row>
    <row r="134" spans="2:2" s="235" customFormat="1" hidden="1" x14ac:dyDescent="0.25">
      <c r="B134" s="236"/>
    </row>
    <row r="135" spans="2:2" s="235" customFormat="1" hidden="1" x14ac:dyDescent="0.25">
      <c r="B135" s="236"/>
    </row>
    <row r="136" spans="2:2" s="235" customFormat="1" hidden="1" x14ac:dyDescent="0.25">
      <c r="B136" s="236"/>
    </row>
    <row r="137" spans="2:2" s="235" customFormat="1" hidden="1" x14ac:dyDescent="0.25">
      <c r="B137" s="236"/>
    </row>
    <row r="138" spans="2:2" s="235" customFormat="1" hidden="1" x14ac:dyDescent="0.25">
      <c r="B138" s="236"/>
    </row>
    <row r="139" spans="2:2" s="235" customFormat="1" hidden="1" x14ac:dyDescent="0.25">
      <c r="B139" s="236"/>
    </row>
    <row r="140" spans="2:2" s="235" customFormat="1" hidden="1" x14ac:dyDescent="0.25">
      <c r="B140" s="236"/>
    </row>
    <row r="141" spans="2:2" s="235" customFormat="1" hidden="1" x14ac:dyDescent="0.25">
      <c r="B141" s="236"/>
    </row>
    <row r="142" spans="2:2" s="235" customFormat="1" hidden="1" x14ac:dyDescent="0.25">
      <c r="B142" s="236"/>
    </row>
    <row r="143" spans="2:2" s="235" customFormat="1" hidden="1" x14ac:dyDescent="0.25">
      <c r="B143" s="236"/>
    </row>
    <row r="144" spans="2:2" s="235" customFormat="1" hidden="1" x14ac:dyDescent="0.25">
      <c r="B144" s="236"/>
    </row>
    <row r="145" spans="2:2" s="235" customFormat="1" hidden="1" x14ac:dyDescent="0.25">
      <c r="B145" s="236"/>
    </row>
    <row r="146" spans="2:2" s="235" customFormat="1" hidden="1" x14ac:dyDescent="0.25">
      <c r="B146" s="236"/>
    </row>
    <row r="147" spans="2:2" s="235" customFormat="1" hidden="1" x14ac:dyDescent="0.25">
      <c r="B147" s="236"/>
    </row>
    <row r="148" spans="2:2" s="235" customFormat="1" hidden="1" x14ac:dyDescent="0.25">
      <c r="B148" s="236"/>
    </row>
    <row r="149" spans="2:2" s="235" customFormat="1" hidden="1" x14ac:dyDescent="0.25">
      <c r="B149" s="236"/>
    </row>
    <row r="150" spans="2:2" s="235" customFormat="1" hidden="1" x14ac:dyDescent="0.25">
      <c r="B150" s="236"/>
    </row>
    <row r="151" spans="2:2" s="235" customFormat="1" hidden="1" x14ac:dyDescent="0.25">
      <c r="B151" s="236"/>
    </row>
    <row r="152" spans="2:2" s="235" customFormat="1" hidden="1" x14ac:dyDescent="0.25">
      <c r="B152" s="236"/>
    </row>
    <row r="153" spans="2:2" s="235" customFormat="1" hidden="1" x14ac:dyDescent="0.25">
      <c r="B153" s="236"/>
    </row>
    <row r="154" spans="2:2" s="235" customFormat="1" hidden="1" x14ac:dyDescent="0.25">
      <c r="B154" s="236"/>
    </row>
    <row r="155" spans="2:2" s="235" customFormat="1" hidden="1" x14ac:dyDescent="0.25">
      <c r="B155" s="236"/>
    </row>
    <row r="156" spans="2:2" s="235" customFormat="1" hidden="1" x14ac:dyDescent="0.25">
      <c r="B156" s="236"/>
    </row>
    <row r="157" spans="2:2" s="235" customFormat="1" hidden="1" x14ac:dyDescent="0.25">
      <c r="B157" s="236"/>
    </row>
    <row r="158" spans="2:2" s="235" customFormat="1" hidden="1" x14ac:dyDescent="0.25">
      <c r="B158" s="236"/>
    </row>
    <row r="159" spans="2:2" s="235" customFormat="1" hidden="1" x14ac:dyDescent="0.25">
      <c r="B159" s="236"/>
    </row>
    <row r="160" spans="2:2" s="235" customFormat="1" hidden="1" x14ac:dyDescent="0.25">
      <c r="B160" s="236"/>
    </row>
    <row r="161" spans="2:17" s="235" customFormat="1" hidden="1" x14ac:dyDescent="0.25">
      <c r="B161" s="236"/>
    </row>
    <row r="162" spans="2:17" s="235" customFormat="1" hidden="1" x14ac:dyDescent="0.25">
      <c r="B162" s="236"/>
    </row>
    <row r="163" spans="2:17" s="235" customFormat="1" hidden="1" x14ac:dyDescent="0.25">
      <c r="B163" s="236"/>
    </row>
    <row r="164" spans="2:17" s="235" customFormat="1" hidden="1" x14ac:dyDescent="0.25">
      <c r="B164" s="236"/>
    </row>
    <row r="165" spans="2:17" s="235" customFormat="1" hidden="1" x14ac:dyDescent="0.25">
      <c r="B165" s="236"/>
    </row>
    <row r="166" spans="2:17" s="93" customFormat="1" x14ac:dyDescent="0.25">
      <c r="B166" s="92" t="s">
        <v>82</v>
      </c>
    </row>
    <row r="167" spans="2:17" s="12" customFormat="1" x14ac:dyDescent="0.25">
      <c r="D167" s="52" t="s">
        <v>123</v>
      </c>
      <c r="F167" s="52" t="s">
        <v>124</v>
      </c>
      <c r="H167" s="52" t="s">
        <v>125</v>
      </c>
      <c r="J167" s="52" t="s">
        <v>126</v>
      </c>
    </row>
    <row r="168" spans="2:17" x14ac:dyDescent="0.25">
      <c r="C168" s="56" t="s">
        <v>127</v>
      </c>
      <c r="D168" s="10" t="s">
        <v>128</v>
      </c>
      <c r="F168" s="10" t="s">
        <v>129</v>
      </c>
      <c r="H168" s="10" t="s">
        <v>130</v>
      </c>
      <c r="J168" s="10" t="s">
        <v>131</v>
      </c>
    </row>
    <row r="169" spans="2:17" s="12" customFormat="1" x14ac:dyDescent="0.25">
      <c r="C169" s="56" t="s">
        <v>132</v>
      </c>
      <c r="D169" s="54" t="s">
        <v>133</v>
      </c>
      <c r="F169" s="54" t="s">
        <v>133</v>
      </c>
      <c r="H169" s="54" t="s">
        <v>133</v>
      </c>
      <c r="J169" s="54" t="s">
        <v>133</v>
      </c>
    </row>
    <row r="170" spans="2:17" s="12" customFormat="1" x14ac:dyDescent="0.25">
      <c r="C170" s="14"/>
    </row>
    <row r="171" spans="2:17" s="12" customFormat="1" x14ac:dyDescent="0.25">
      <c r="Q171" s="47" t="s">
        <v>134</v>
      </c>
    </row>
    <row r="172" spans="2:17" s="12" customFormat="1" x14ac:dyDescent="0.25">
      <c r="B172" s="51" t="s">
        <v>135</v>
      </c>
      <c r="C172" s="14" t="s">
        <v>1</v>
      </c>
      <c r="D172" s="52" t="str">
        <f>C172</f>
        <v>Enrollment</v>
      </c>
      <c r="F172" s="52" t="str">
        <f>D172</f>
        <v>Enrollment</v>
      </c>
      <c r="H172" s="52" t="str">
        <f>F172</f>
        <v>Enrollment</v>
      </c>
      <c r="J172" s="52" t="str">
        <f>H172</f>
        <v>Enrollment</v>
      </c>
      <c r="Q172" s="46" t="s">
        <v>136</v>
      </c>
    </row>
    <row r="173" spans="2:17" x14ac:dyDescent="0.25">
      <c r="B173" s="58"/>
      <c r="C173" s="53" t="s">
        <v>5</v>
      </c>
      <c r="D173" s="54">
        <v>496</v>
      </c>
      <c r="E173" s="55" t="s">
        <v>5</v>
      </c>
      <c r="F173" s="54">
        <v>1236</v>
      </c>
      <c r="G173" s="55" t="s">
        <v>5</v>
      </c>
      <c r="H173" s="54"/>
      <c r="I173" s="55" t="s">
        <v>5</v>
      </c>
      <c r="J173" s="54"/>
      <c r="Q173" s="45" t="s">
        <v>5</v>
      </c>
    </row>
    <row r="174" spans="2:17" x14ac:dyDescent="0.25">
      <c r="B174" s="58"/>
      <c r="C174" s="53" t="s">
        <v>6</v>
      </c>
      <c r="D174" s="54">
        <v>79</v>
      </c>
      <c r="E174" s="55" t="s">
        <v>6</v>
      </c>
      <c r="F174" s="54">
        <v>278</v>
      </c>
      <c r="G174" s="55" t="s">
        <v>6</v>
      </c>
      <c r="H174" s="54"/>
      <c r="I174" s="55" t="s">
        <v>6</v>
      </c>
      <c r="J174" s="54"/>
      <c r="Q174" s="45" t="s">
        <v>6</v>
      </c>
    </row>
    <row r="175" spans="2:17" x14ac:dyDescent="0.25">
      <c r="B175" s="58"/>
      <c r="C175" s="53" t="s">
        <v>7</v>
      </c>
      <c r="D175" s="54">
        <v>76</v>
      </c>
      <c r="E175" s="55" t="s">
        <v>8</v>
      </c>
      <c r="F175" s="54">
        <v>256</v>
      </c>
      <c r="G175" s="55" t="s">
        <v>7</v>
      </c>
      <c r="H175" s="54"/>
      <c r="I175" s="55" t="s">
        <v>7</v>
      </c>
      <c r="J175" s="54"/>
      <c r="Q175" s="45" t="s">
        <v>7</v>
      </c>
    </row>
    <row r="176" spans="2:17" x14ac:dyDescent="0.25">
      <c r="B176" s="58"/>
      <c r="C176" s="53" t="s">
        <v>8</v>
      </c>
      <c r="D176" s="54">
        <v>67</v>
      </c>
      <c r="E176" s="55" t="s">
        <v>9</v>
      </c>
      <c r="F176" s="54">
        <v>248</v>
      </c>
      <c r="G176" s="55" t="s">
        <v>8</v>
      </c>
      <c r="H176" s="54"/>
      <c r="I176" s="55" t="s">
        <v>8</v>
      </c>
      <c r="J176" s="54"/>
      <c r="Q176" s="45" t="s">
        <v>8</v>
      </c>
    </row>
    <row r="177" spans="1:21" x14ac:dyDescent="0.25">
      <c r="B177" s="58"/>
      <c r="C177" s="53" t="s">
        <v>9</v>
      </c>
      <c r="D177" s="54">
        <v>121</v>
      </c>
      <c r="E177" s="55"/>
      <c r="F177" s="54">
        <v>513</v>
      </c>
      <c r="G177" s="55" t="s">
        <v>9</v>
      </c>
      <c r="H177" s="54"/>
      <c r="I177" s="55" t="s">
        <v>9</v>
      </c>
      <c r="J177" s="54"/>
      <c r="Q177" s="45" t="s">
        <v>9</v>
      </c>
    </row>
    <row r="178" spans="1:21" x14ac:dyDescent="0.25">
      <c r="B178" s="58"/>
      <c r="C178" s="53" t="s">
        <v>137</v>
      </c>
      <c r="D178" s="54"/>
      <c r="E178" s="55"/>
      <c r="F178" s="54"/>
      <c r="G178" s="55" t="s">
        <v>137</v>
      </c>
      <c r="H178" s="54"/>
      <c r="I178" s="55" t="s">
        <v>137</v>
      </c>
      <c r="J178" s="54"/>
      <c r="Q178" s="45" t="s">
        <v>137</v>
      </c>
    </row>
    <row r="179" spans="1:21" s="12" customFormat="1" x14ac:dyDescent="0.25">
      <c r="B179" s="21"/>
      <c r="Q179" s="45"/>
    </row>
    <row r="180" spans="1:21" s="51" customFormat="1" ht="15.75" thickBot="1" x14ac:dyDescent="0.3">
      <c r="B180" s="60">
        <f>SUM(C180:K180)</f>
        <v>3370</v>
      </c>
      <c r="C180" s="60"/>
      <c r="D180" s="60">
        <f>SUM(D173:D179)</f>
        <v>839</v>
      </c>
      <c r="E180" s="60"/>
      <c r="F180" s="60">
        <f>SUM(F173:F179)</f>
        <v>2531</v>
      </c>
      <c r="G180" s="60"/>
      <c r="H180" s="60">
        <f>SUM(H173:H179)</f>
        <v>0</v>
      </c>
      <c r="I180" s="60"/>
      <c r="J180" s="60">
        <f>SUM(J173:J179)</f>
        <v>0</v>
      </c>
      <c r="Q180" s="59"/>
    </row>
    <row r="181" spans="1:21" s="12" customFormat="1" x14ac:dyDescent="0.25">
      <c r="Q181" s="45"/>
    </row>
    <row r="182" spans="1:21" s="244" customFormat="1" x14ac:dyDescent="0.25">
      <c r="C182" s="245" t="s">
        <v>138</v>
      </c>
      <c r="D182" s="246" t="str">
        <f>C182</f>
        <v>CURRENT Rates</v>
      </c>
      <c r="F182" s="246" t="str">
        <f>D182</f>
        <v>CURRENT Rates</v>
      </c>
      <c r="H182" s="246" t="str">
        <f>F182</f>
        <v>CURRENT Rates</v>
      </c>
      <c r="J182" s="246" t="str">
        <f>H182</f>
        <v>CURRENT Rates</v>
      </c>
    </row>
    <row r="183" spans="1:21" s="251" customFormat="1" x14ac:dyDescent="0.25">
      <c r="A183" s="244"/>
      <c r="B183" s="247"/>
      <c r="C183" s="248" t="str">
        <f>C173</f>
        <v>Subscriber Only</v>
      </c>
      <c r="D183" s="249"/>
      <c r="E183" s="250" t="str">
        <f>E173</f>
        <v>Subscriber Only</v>
      </c>
      <c r="F183" s="249"/>
      <c r="G183" s="250" t="str">
        <f>G173</f>
        <v>Subscriber Only</v>
      </c>
      <c r="H183" s="249"/>
      <c r="I183" s="250" t="str">
        <f>I173</f>
        <v>Subscriber Only</v>
      </c>
      <c r="J183" s="249"/>
      <c r="K183" s="244"/>
      <c r="L183" s="244"/>
      <c r="M183" s="244"/>
      <c r="N183" s="244"/>
      <c r="O183" s="244"/>
      <c r="P183" s="244"/>
      <c r="Q183" s="244"/>
      <c r="R183" s="244"/>
      <c r="S183" s="244"/>
      <c r="T183" s="244"/>
      <c r="U183" s="244"/>
    </row>
    <row r="184" spans="1:21" s="251" customFormat="1" x14ac:dyDescent="0.25">
      <c r="A184" s="244"/>
      <c r="B184" s="247"/>
      <c r="C184" s="248" t="str">
        <f t="shared" ref="C184" si="11">C174</f>
        <v>Subscriber + Spouse</v>
      </c>
      <c r="D184" s="249"/>
      <c r="E184" s="250" t="str">
        <f t="shared" ref="E184" si="12">E174</f>
        <v>Subscriber + Spouse</v>
      </c>
      <c r="F184" s="249"/>
      <c r="G184" s="250" t="str">
        <f t="shared" ref="G184:G188" si="13">G174</f>
        <v>Subscriber + Spouse</v>
      </c>
      <c r="H184" s="249"/>
      <c r="I184" s="250" t="str">
        <f t="shared" ref="I184:I188" si="14">I174</f>
        <v>Subscriber + Spouse</v>
      </c>
      <c r="J184" s="249"/>
      <c r="K184" s="244"/>
      <c r="L184" s="244"/>
      <c r="M184" s="244"/>
      <c r="N184" s="244"/>
      <c r="O184" s="244"/>
      <c r="P184" s="244"/>
      <c r="Q184" s="244"/>
      <c r="R184" s="244"/>
      <c r="S184" s="244"/>
      <c r="T184" s="244"/>
      <c r="U184" s="244"/>
    </row>
    <row r="185" spans="1:21" s="251" customFormat="1" x14ac:dyDescent="0.25">
      <c r="A185" s="244"/>
      <c r="B185" s="247"/>
      <c r="C185" s="248" t="str">
        <f t="shared" ref="C185" si="15">C175</f>
        <v>Subscriber + Child</v>
      </c>
      <c r="D185" s="249"/>
      <c r="E185" s="250" t="str">
        <f t="shared" ref="E185" si="16">E175</f>
        <v>Subscriber + Child(ren)</v>
      </c>
      <c r="F185" s="249"/>
      <c r="G185" s="250" t="str">
        <f t="shared" si="13"/>
        <v>Subscriber + Child</v>
      </c>
      <c r="H185" s="249"/>
      <c r="I185" s="250" t="str">
        <f t="shared" si="14"/>
        <v>Subscriber + Child</v>
      </c>
      <c r="J185" s="249"/>
      <c r="K185" s="244"/>
      <c r="L185" s="244"/>
      <c r="M185" s="244"/>
      <c r="N185" s="244"/>
      <c r="O185" s="244"/>
      <c r="P185" s="244"/>
      <c r="Q185" s="244"/>
      <c r="R185" s="244"/>
      <c r="S185" s="244"/>
      <c r="T185" s="244"/>
      <c r="U185" s="244"/>
    </row>
    <row r="186" spans="1:21" s="251" customFormat="1" x14ac:dyDescent="0.25">
      <c r="A186" s="244"/>
      <c r="B186" s="247"/>
      <c r="C186" s="248" t="str">
        <f t="shared" ref="C186" si="17">C176</f>
        <v>Subscriber + Child(ren)</v>
      </c>
      <c r="D186" s="249"/>
      <c r="E186" s="250" t="str">
        <f t="shared" ref="E186" si="18">E176</f>
        <v>Family</v>
      </c>
      <c r="F186" s="249"/>
      <c r="G186" s="250" t="str">
        <f t="shared" si="13"/>
        <v>Subscriber + Child(ren)</v>
      </c>
      <c r="H186" s="249"/>
      <c r="I186" s="250" t="str">
        <f t="shared" si="14"/>
        <v>Subscriber + Child(ren)</v>
      </c>
      <c r="J186" s="249"/>
      <c r="K186" s="244"/>
      <c r="L186" s="244"/>
      <c r="M186" s="244"/>
      <c r="N186" s="244"/>
      <c r="O186" s="244"/>
      <c r="P186" s="244"/>
      <c r="Q186" s="244"/>
      <c r="R186" s="244"/>
      <c r="S186" s="244"/>
      <c r="T186" s="244"/>
      <c r="U186" s="244"/>
    </row>
    <row r="187" spans="1:21" s="251" customFormat="1" x14ac:dyDescent="0.25">
      <c r="A187" s="244"/>
      <c r="B187" s="247"/>
      <c r="C187" s="248" t="str">
        <f t="shared" ref="C187" si="19">C177</f>
        <v>Family</v>
      </c>
      <c r="D187" s="252"/>
      <c r="E187" s="250">
        <f t="shared" ref="E187" si="20">E177</f>
        <v>0</v>
      </c>
      <c r="F187" s="252"/>
      <c r="G187" s="250" t="str">
        <f t="shared" si="13"/>
        <v>Family</v>
      </c>
      <c r="H187" s="252"/>
      <c r="I187" s="250" t="str">
        <f t="shared" si="14"/>
        <v>Family</v>
      </c>
      <c r="J187" s="252"/>
      <c r="K187" s="244"/>
      <c r="L187" s="244"/>
      <c r="M187" s="244"/>
      <c r="N187" s="244"/>
      <c r="O187" s="244"/>
      <c r="P187" s="244"/>
      <c r="Q187" s="244"/>
      <c r="R187" s="244"/>
      <c r="S187" s="244"/>
      <c r="T187" s="244"/>
      <c r="U187" s="244"/>
    </row>
    <row r="188" spans="1:21" s="251" customFormat="1" x14ac:dyDescent="0.25">
      <c r="A188" s="244"/>
      <c r="B188" s="247"/>
      <c r="C188" s="248" t="str">
        <f t="shared" ref="C188" si="21">C178</f>
        <v>Medicare</v>
      </c>
      <c r="D188" s="252"/>
      <c r="E188" s="250">
        <f t="shared" ref="E188" si="22">E178</f>
        <v>0</v>
      </c>
      <c r="F188" s="252"/>
      <c r="G188" s="250" t="str">
        <f t="shared" si="13"/>
        <v>Medicare</v>
      </c>
      <c r="H188" s="252"/>
      <c r="I188" s="250" t="str">
        <f t="shared" si="14"/>
        <v>Medicare</v>
      </c>
      <c r="J188" s="252"/>
      <c r="K188" s="244"/>
      <c r="L188" s="244"/>
      <c r="M188" s="244"/>
      <c r="N188" s="244"/>
      <c r="O188" s="244"/>
      <c r="P188" s="244"/>
      <c r="Q188" s="244"/>
      <c r="R188" s="244"/>
      <c r="S188" s="244"/>
      <c r="T188" s="244"/>
      <c r="U188" s="244"/>
    </row>
    <row r="189" spans="1:21" s="12" customFormat="1" x14ac:dyDescent="0.25">
      <c r="B189" s="41"/>
      <c r="C189" s="41"/>
    </row>
    <row r="190" spans="1:21" s="12" customFormat="1" x14ac:dyDescent="0.25">
      <c r="B190" s="41"/>
      <c r="C190" s="41"/>
    </row>
    <row r="191" spans="1:21" s="12" customFormat="1" x14ac:dyDescent="0.25">
      <c r="B191" s="41"/>
      <c r="C191" s="41"/>
    </row>
    <row r="192" spans="1:21" s="12" customFormat="1" x14ac:dyDescent="0.25">
      <c r="B192" s="14" t="s">
        <v>139</v>
      </c>
    </row>
    <row r="193" spans="2:9" s="12" customFormat="1" x14ac:dyDescent="0.25">
      <c r="B193" s="47" t="s">
        <v>140</v>
      </c>
    </row>
    <row r="194" spans="2:9" s="12" customFormat="1" x14ac:dyDescent="0.25">
      <c r="B194" s="41"/>
    </row>
    <row r="195" spans="2:9" x14ac:dyDescent="0.25">
      <c r="B195" s="41"/>
      <c r="C195" s="7" t="s">
        <v>141</v>
      </c>
      <c r="D195" s="7" t="s">
        <v>142</v>
      </c>
      <c r="E195" s="7" t="s">
        <v>38</v>
      </c>
      <c r="F195" s="12"/>
      <c r="G195" s="12"/>
      <c r="H195" s="12"/>
      <c r="I195" s="12"/>
    </row>
    <row r="196" spans="2:9" x14ac:dyDescent="0.25">
      <c r="B196" s="41">
        <v>1</v>
      </c>
      <c r="C196" t="s">
        <v>143</v>
      </c>
      <c r="D196" s="57" t="str">
        <f>LEFT(C196,3)&amp;"xx"</f>
        <v>229xx</v>
      </c>
      <c r="E196" s="10" t="str">
        <f>D196</f>
        <v>229xx</v>
      </c>
      <c r="F196" s="12"/>
      <c r="G196" s="12"/>
      <c r="H196" s="12"/>
      <c r="I196" s="12"/>
    </row>
    <row r="197" spans="2:9" x14ac:dyDescent="0.25">
      <c r="B197" s="41">
        <v>2</v>
      </c>
      <c r="C197" t="s">
        <v>144</v>
      </c>
      <c r="D197" s="57" t="str">
        <f t="shared" ref="D197:D214" si="23">LEFT(C197,3)&amp;"xx"</f>
        <v>244xx</v>
      </c>
      <c r="E197" s="10" t="str">
        <f t="shared" ref="E197:E220" si="24">D197</f>
        <v>244xx</v>
      </c>
      <c r="F197" s="12"/>
      <c r="G197" s="12"/>
      <c r="H197" s="12"/>
      <c r="I197" s="12"/>
    </row>
    <row r="198" spans="2:9" x14ac:dyDescent="0.25">
      <c r="B198" s="41">
        <v>3</v>
      </c>
      <c r="C198" t="s">
        <v>145</v>
      </c>
      <c r="D198" s="57" t="str">
        <f t="shared" si="23"/>
        <v>232xx</v>
      </c>
      <c r="E198" s="10" t="str">
        <f t="shared" si="24"/>
        <v>232xx</v>
      </c>
      <c r="F198" s="12"/>
      <c r="G198" s="12"/>
      <c r="H198" s="12"/>
      <c r="I198" s="12"/>
    </row>
    <row r="199" spans="2:9" x14ac:dyDescent="0.25">
      <c r="B199" s="41">
        <v>4</v>
      </c>
      <c r="C199" t="s">
        <v>146</v>
      </c>
      <c r="D199" s="57" t="str">
        <f t="shared" si="23"/>
        <v>245xx</v>
      </c>
      <c r="E199" s="10" t="str">
        <f t="shared" si="24"/>
        <v>245xx</v>
      </c>
      <c r="F199" s="12"/>
      <c r="G199" s="12"/>
      <c r="H199" s="12"/>
      <c r="I199" s="12"/>
    </row>
    <row r="200" spans="2:9" x14ac:dyDescent="0.25">
      <c r="B200" s="41">
        <v>5</v>
      </c>
      <c r="C200" t="s">
        <v>147</v>
      </c>
      <c r="D200" s="57" t="str">
        <f t="shared" si="23"/>
        <v>227xx</v>
      </c>
      <c r="E200" s="10" t="str">
        <f t="shared" si="24"/>
        <v>227xx</v>
      </c>
      <c r="F200" s="12"/>
      <c r="G200" s="12"/>
      <c r="H200" s="12"/>
      <c r="I200" s="12"/>
    </row>
    <row r="201" spans="2:9" x14ac:dyDescent="0.25">
      <c r="B201" s="41">
        <v>6</v>
      </c>
      <c r="C201" t="s">
        <v>148</v>
      </c>
      <c r="D201" s="57" t="str">
        <f t="shared" si="23"/>
        <v>230xx</v>
      </c>
      <c r="E201" s="10" t="str">
        <f t="shared" si="24"/>
        <v>230xx</v>
      </c>
      <c r="F201" s="12"/>
      <c r="G201" s="12"/>
      <c r="H201" s="12"/>
      <c r="I201" s="12"/>
    </row>
    <row r="202" spans="2:9" x14ac:dyDescent="0.25">
      <c r="B202" s="41">
        <v>7</v>
      </c>
      <c r="C202" t="s">
        <v>149</v>
      </c>
      <c r="D202" s="57" t="str">
        <f t="shared" si="23"/>
        <v>228xx</v>
      </c>
      <c r="E202" s="10" t="str">
        <f t="shared" si="24"/>
        <v>228xx</v>
      </c>
      <c r="F202" s="12"/>
      <c r="G202" s="12"/>
      <c r="H202" s="12"/>
      <c r="I202" s="12"/>
    </row>
    <row r="203" spans="2:9" x14ac:dyDescent="0.25">
      <c r="B203" s="41">
        <v>8</v>
      </c>
      <c r="C203" t="s">
        <v>150</v>
      </c>
      <c r="D203" s="57" t="str">
        <f t="shared" si="23"/>
        <v>201xx</v>
      </c>
      <c r="E203" s="10" t="str">
        <f t="shared" si="24"/>
        <v>201xx</v>
      </c>
      <c r="F203" s="12"/>
      <c r="G203" s="12"/>
      <c r="H203" s="12"/>
      <c r="I203" s="12"/>
    </row>
    <row r="204" spans="2:9" x14ac:dyDescent="0.25">
      <c r="B204" s="41">
        <v>9</v>
      </c>
      <c r="C204" t="s">
        <v>151</v>
      </c>
      <c r="D204" s="57" t="str">
        <f t="shared" si="23"/>
        <v>231xx</v>
      </c>
      <c r="E204" s="10" t="str">
        <f t="shared" si="24"/>
        <v>231xx</v>
      </c>
      <c r="F204" s="12"/>
      <c r="G204" s="12"/>
      <c r="H204" s="12"/>
      <c r="I204" s="12"/>
    </row>
    <row r="205" spans="2:9" x14ac:dyDescent="0.25">
      <c r="B205" s="41">
        <v>10</v>
      </c>
      <c r="C205" t="s">
        <v>152</v>
      </c>
      <c r="D205" s="57" t="str">
        <f t="shared" si="23"/>
        <v>239xx</v>
      </c>
      <c r="E205" s="10" t="str">
        <f t="shared" si="24"/>
        <v>239xx</v>
      </c>
      <c r="F205" s="12"/>
      <c r="G205" s="12"/>
      <c r="H205" s="12"/>
      <c r="I205" s="12"/>
    </row>
    <row r="206" spans="2:9" x14ac:dyDescent="0.25">
      <c r="B206" s="41">
        <v>11</v>
      </c>
      <c r="C206" t="s">
        <v>153</v>
      </c>
      <c r="D206" s="57" t="str">
        <f t="shared" si="23"/>
        <v>221xx</v>
      </c>
      <c r="E206" s="10" t="str">
        <f t="shared" si="24"/>
        <v>221xx</v>
      </c>
      <c r="F206" s="12"/>
      <c r="G206" s="12"/>
      <c r="H206" s="12"/>
      <c r="I206" s="12"/>
    </row>
    <row r="207" spans="2:9" x14ac:dyDescent="0.25">
      <c r="B207" s="41">
        <v>12</v>
      </c>
      <c r="C207" t="s">
        <v>154</v>
      </c>
      <c r="D207" s="57" t="str">
        <f t="shared" si="23"/>
        <v>220xx</v>
      </c>
      <c r="E207" s="10" t="str">
        <f t="shared" si="24"/>
        <v>220xx</v>
      </c>
      <c r="F207" s="12"/>
      <c r="G207" s="12"/>
      <c r="H207" s="12"/>
      <c r="I207" s="12"/>
    </row>
    <row r="208" spans="2:9" x14ac:dyDescent="0.25">
      <c r="B208" s="41">
        <v>13</v>
      </c>
      <c r="C208" t="s">
        <v>155</v>
      </c>
      <c r="D208" s="57" t="str">
        <f t="shared" si="23"/>
        <v>224xx</v>
      </c>
      <c r="E208" s="10" t="str">
        <f t="shared" si="24"/>
        <v>224xx</v>
      </c>
      <c r="F208" s="12"/>
      <c r="G208" s="12"/>
      <c r="H208" s="12"/>
      <c r="I208" s="12"/>
    </row>
    <row r="209" spans="2:9" x14ac:dyDescent="0.25">
      <c r="B209" s="41">
        <v>14</v>
      </c>
      <c r="C209" t="s">
        <v>156</v>
      </c>
      <c r="D209" s="57" t="str">
        <f t="shared" si="23"/>
        <v>238xx</v>
      </c>
      <c r="E209" s="10" t="str">
        <f t="shared" si="24"/>
        <v>238xx</v>
      </c>
      <c r="F209" s="12"/>
      <c r="G209" s="12"/>
      <c r="H209" s="12"/>
      <c r="I209" s="12"/>
    </row>
    <row r="210" spans="2:9" x14ac:dyDescent="0.25">
      <c r="B210" s="41">
        <v>15</v>
      </c>
      <c r="C210" t="s">
        <v>157</v>
      </c>
      <c r="D210" s="57" t="str">
        <f t="shared" si="23"/>
        <v>040xx</v>
      </c>
      <c r="E210" s="10" t="str">
        <f t="shared" si="24"/>
        <v>040xx</v>
      </c>
      <c r="F210" s="12"/>
      <c r="G210" s="12"/>
      <c r="H210" s="12"/>
      <c r="I210" s="12"/>
    </row>
    <row r="211" spans="2:9" x14ac:dyDescent="0.25">
      <c r="B211" s="41">
        <v>16</v>
      </c>
      <c r="C211" t="s">
        <v>158</v>
      </c>
      <c r="D211" s="57" t="str">
        <f t="shared" si="23"/>
        <v>100xx</v>
      </c>
      <c r="E211" s="10" t="str">
        <f t="shared" si="24"/>
        <v>100xx</v>
      </c>
      <c r="F211" s="12"/>
      <c r="G211" s="12"/>
      <c r="H211" s="12"/>
      <c r="I211" s="12"/>
    </row>
    <row r="212" spans="2:9" x14ac:dyDescent="0.25">
      <c r="B212" s="41">
        <v>17</v>
      </c>
      <c r="C212" t="s">
        <v>159</v>
      </c>
      <c r="D212" s="57" t="str">
        <f t="shared" si="23"/>
        <v>223xx</v>
      </c>
      <c r="E212" s="10" t="str">
        <f t="shared" si="24"/>
        <v>223xx</v>
      </c>
      <c r="F212" s="12"/>
      <c r="G212" s="12"/>
      <c r="H212" s="12"/>
      <c r="I212" s="12"/>
    </row>
    <row r="213" spans="2:9" x14ac:dyDescent="0.25">
      <c r="B213" s="41">
        <v>18</v>
      </c>
      <c r="C213" t="s">
        <v>160</v>
      </c>
      <c r="D213" s="57" t="str">
        <f t="shared" si="23"/>
        <v>226xx</v>
      </c>
      <c r="E213" s="10" t="str">
        <f t="shared" si="24"/>
        <v>226xx</v>
      </c>
      <c r="F213" s="12"/>
      <c r="G213" s="12"/>
      <c r="H213" s="12"/>
      <c r="I213" s="12"/>
    </row>
    <row r="214" spans="2:9" x14ac:dyDescent="0.25">
      <c r="B214" s="41">
        <v>19</v>
      </c>
      <c r="C214" t="s">
        <v>161</v>
      </c>
      <c r="D214" s="57" t="str">
        <f t="shared" si="23"/>
        <v>436xx</v>
      </c>
      <c r="E214" s="10" t="str">
        <f t="shared" si="24"/>
        <v>436xx</v>
      </c>
      <c r="F214" s="12"/>
      <c r="G214" s="12"/>
      <c r="H214" s="12"/>
      <c r="I214" s="12"/>
    </row>
    <row r="215" spans="2:9" x14ac:dyDescent="0.25">
      <c r="B215" s="41">
        <v>20</v>
      </c>
      <c r="C215" s="96"/>
      <c r="D215" s="57" t="str">
        <f t="shared" ref="D215:D220" si="25">LEFT(C215,3)&amp;"xxx"</f>
        <v>xxx</v>
      </c>
      <c r="E215" s="10" t="str">
        <f t="shared" si="24"/>
        <v>xxx</v>
      </c>
      <c r="F215" s="12"/>
      <c r="G215" s="12"/>
      <c r="H215" s="12"/>
      <c r="I215" s="12"/>
    </row>
    <row r="216" spans="2:9" x14ac:dyDescent="0.25">
      <c r="B216" s="41">
        <v>21</v>
      </c>
      <c r="C216" s="96"/>
      <c r="D216" s="57" t="str">
        <f t="shared" si="25"/>
        <v>xxx</v>
      </c>
      <c r="E216" s="10" t="str">
        <f t="shared" si="24"/>
        <v>xxx</v>
      </c>
      <c r="F216" s="12"/>
      <c r="G216" s="12"/>
      <c r="H216" s="12"/>
      <c r="I216" s="12"/>
    </row>
    <row r="217" spans="2:9" x14ac:dyDescent="0.25">
      <c r="B217" s="41">
        <v>22</v>
      </c>
      <c r="C217" s="96"/>
      <c r="D217" s="57" t="str">
        <f t="shared" si="25"/>
        <v>xxx</v>
      </c>
      <c r="E217" s="10" t="str">
        <f t="shared" si="24"/>
        <v>xxx</v>
      </c>
      <c r="F217" s="12"/>
      <c r="G217" s="12"/>
      <c r="H217" s="12"/>
      <c r="I217" s="12"/>
    </row>
    <row r="218" spans="2:9" x14ac:dyDescent="0.25">
      <c r="B218" s="41">
        <v>23</v>
      </c>
      <c r="C218" s="96"/>
      <c r="D218" s="57" t="str">
        <f t="shared" si="25"/>
        <v>xxx</v>
      </c>
      <c r="E218" s="10" t="str">
        <f t="shared" si="24"/>
        <v>xxx</v>
      </c>
      <c r="F218" s="12"/>
      <c r="G218" s="12"/>
      <c r="H218" s="12"/>
      <c r="I218" s="12"/>
    </row>
    <row r="219" spans="2:9" x14ac:dyDescent="0.25">
      <c r="B219" s="41">
        <v>24</v>
      </c>
      <c r="C219" s="96"/>
      <c r="D219" s="57" t="str">
        <f t="shared" si="25"/>
        <v>xxx</v>
      </c>
      <c r="E219" s="10" t="str">
        <f t="shared" si="24"/>
        <v>xxx</v>
      </c>
      <c r="F219" s="12"/>
      <c r="G219" s="12"/>
      <c r="H219" s="12"/>
      <c r="I219" s="12"/>
    </row>
    <row r="220" spans="2:9" x14ac:dyDescent="0.25">
      <c r="B220" s="41">
        <v>25</v>
      </c>
      <c r="C220" s="96"/>
      <c r="D220" s="57" t="str">
        <f t="shared" si="25"/>
        <v>xxx</v>
      </c>
      <c r="E220" s="10" t="str">
        <f t="shared" si="24"/>
        <v>xxx</v>
      </c>
      <c r="F220" s="12"/>
      <c r="G220" s="12"/>
      <c r="H220" s="12"/>
      <c r="I220" s="12"/>
    </row>
  </sheetData>
  <autoFilter ref="C35:F89" xr:uid="{1BD1D9B3-7510-43A4-9B02-9096676B3148}"/>
  <phoneticPr fontId="36" type="noConversion"/>
  <dataValidations count="3">
    <dataValidation type="list" allowBlank="1" showInputMessage="1" sqref="C173:C178 E173:E178 G173:G178 I173:I178" xr:uid="{EFE52F7E-C443-49FF-BD03-037D8083BEDE}">
      <formula1>#REF!</formula1>
    </dataValidation>
    <dataValidation type="list" allowBlank="1" showInputMessage="1" sqref="C36:C89" xr:uid="{F8FE896D-60BF-4230-A07B-341B0DA97E06}">
      <formula1>"&lt;Select One&gt;,Technical,Financial,Price"</formula1>
    </dataValidation>
    <dataValidation type="list" allowBlank="1" showInputMessage="1" sqref="D169 F169 H169 J169" xr:uid="{C4983ECE-9CF4-48F5-9C01-52427CC4171A}">
      <formula1>"Self-Insured,Fully-Insured,Level Funding,Minimum Premium Arrangement"</formula1>
    </dataValidation>
  </dataValidations>
  <pageMargins left="0.7" right="0.7" top="0.75" bottom="0.75" header="0.3" footer="0.3"/>
  <pageSetup scale="42" orientation="portrait" r:id="rId1"/>
  <headerFooter>
    <oddFooter>&amp;R&amp;G</oddFooter>
  </headerFooter>
  <colBreaks count="1" manualBreakCount="1">
    <brk id="8" max="1048575" man="1"/>
  </colBreaks>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FE8F82-FD95-4B3D-AAE8-8471E0E4FB0D}">
  <sheetPr codeName="Sheet2">
    <tabColor rgb="FFC00000"/>
  </sheetPr>
  <dimension ref="A1:E51"/>
  <sheetViews>
    <sheetView workbookViewId="0"/>
  </sheetViews>
  <sheetFormatPr defaultColWidth="8.875" defaultRowHeight="15" x14ac:dyDescent="0.25"/>
  <cols>
    <col min="1" max="1" width="1.5" style="12" customWidth="1"/>
    <col min="2" max="2" width="24.125" style="12" customWidth="1"/>
    <col min="3" max="3" width="64.875" style="12" customWidth="1"/>
    <col min="4" max="4" width="34.375" style="12" customWidth="1"/>
    <col min="5" max="16384" width="8.875" style="12"/>
  </cols>
  <sheetData>
    <row r="1" spans="1:5" ht="15.75" x14ac:dyDescent="0.25">
      <c r="B1" s="27" t="str">
        <f>INPUT!$C$3</f>
        <v>Albemarle</v>
      </c>
      <c r="C1" s="28"/>
      <c r="D1" s="16"/>
      <c r="E1" s="16"/>
    </row>
    <row r="2" spans="1:5" ht="15.75" x14ac:dyDescent="0.25">
      <c r="B2" s="27" t="str">
        <f>INPUT!$D$11</f>
        <v>RFP#&lt;######&gt;</v>
      </c>
      <c r="C2" s="28"/>
      <c r="D2" s="16"/>
      <c r="E2" s="16"/>
    </row>
    <row r="3" spans="1:5" ht="15.75" x14ac:dyDescent="0.25">
      <c r="B3" s="352" t="str">
        <f>INPUT!$C$23</f>
        <v>Dental</v>
      </c>
      <c r="C3" s="352"/>
      <c r="D3" s="16"/>
      <c r="E3" s="16"/>
    </row>
    <row r="4" spans="1:5" s="29" customFormat="1" ht="15.75" x14ac:dyDescent="0.25">
      <c r="B4" s="35" t="s">
        <v>162</v>
      </c>
      <c r="D4" s="33"/>
      <c r="E4" s="33"/>
    </row>
    <row r="5" spans="1:5" x14ac:dyDescent="0.25">
      <c r="D5" s="16"/>
      <c r="E5" s="16"/>
    </row>
    <row r="6" spans="1:5" ht="16.5" thickBot="1" x14ac:dyDescent="0.3">
      <c r="B6" s="17" t="s">
        <v>163</v>
      </c>
      <c r="C6" s="355"/>
      <c r="D6" s="356"/>
      <c r="E6" s="16"/>
    </row>
    <row r="7" spans="1:5" ht="54.75" customHeight="1" x14ac:dyDescent="0.25">
      <c r="A7" s="319"/>
      <c r="B7" s="301" t="s">
        <v>164</v>
      </c>
      <c r="C7" s="353" t="s">
        <v>165</v>
      </c>
      <c r="D7" s="354"/>
      <c r="E7" s="16"/>
    </row>
    <row r="8" spans="1:5" ht="76.7" customHeight="1" x14ac:dyDescent="0.25">
      <c r="A8" s="319"/>
      <c r="B8" s="302" t="s">
        <v>166</v>
      </c>
      <c r="C8" s="357" t="str">
        <f>"The following Proposal Forms in this workbook will be used to gather vendor responses in regards to your capabilities to provide the required services of this RFP to "&amp;$B$1&amp;". Your responses will be compared and scored against the other vendors responses. "</f>
        <v xml:space="preserve">The following Proposal Forms in this workbook will be used to gather vendor responses in regards to your capabilities to provide the required services of this RFP to Albemarle. Your responses will be compared and scored against the other vendors responses. </v>
      </c>
      <c r="D8" s="358"/>
      <c r="E8" s="16"/>
    </row>
    <row r="9" spans="1:5" ht="158.44999999999999" customHeight="1" x14ac:dyDescent="0.25">
      <c r="A9" s="319"/>
      <c r="B9" s="303"/>
      <c r="C9" s="359" t="s">
        <v>167</v>
      </c>
      <c r="D9" s="360"/>
      <c r="E9" s="16"/>
    </row>
    <row r="10" spans="1:5" ht="272.45" customHeight="1" x14ac:dyDescent="0.25">
      <c r="A10" s="319"/>
      <c r="B10" s="304" t="s">
        <v>168</v>
      </c>
      <c r="C10" s="346" t="s">
        <v>169</v>
      </c>
      <c r="D10" s="347"/>
      <c r="E10" s="16"/>
    </row>
    <row r="11" spans="1:5" x14ac:dyDescent="0.25">
      <c r="A11" s="319"/>
      <c r="B11" s="305" t="s">
        <v>170</v>
      </c>
      <c r="C11" s="348"/>
      <c r="D11" s="349"/>
      <c r="E11" s="16"/>
    </row>
    <row r="12" spans="1:5" x14ac:dyDescent="0.25">
      <c r="A12" s="319"/>
      <c r="B12" s="306" t="s">
        <v>171</v>
      </c>
      <c r="C12" s="342" t="str">
        <f>INPUT!$C$23</f>
        <v>Dental</v>
      </c>
      <c r="D12" s="343"/>
      <c r="E12" s="16"/>
    </row>
    <row r="13" spans="1:5" x14ac:dyDescent="0.25">
      <c r="A13" s="319"/>
      <c r="B13" s="306" t="s">
        <v>172</v>
      </c>
      <c r="C13" s="350">
        <f>INPUT!$C$8</f>
        <v>46753</v>
      </c>
      <c r="D13" s="351"/>
      <c r="E13" s="16"/>
    </row>
    <row r="14" spans="1:5" x14ac:dyDescent="0.25">
      <c r="A14" s="319"/>
      <c r="B14" s="307" t="s">
        <v>173</v>
      </c>
      <c r="C14" s="273" t="s">
        <v>174</v>
      </c>
      <c r="D14" s="292" t="s">
        <v>175</v>
      </c>
      <c r="E14" s="16"/>
    </row>
    <row r="15" spans="1:5" x14ac:dyDescent="0.25">
      <c r="A15" s="319"/>
      <c r="B15" s="308"/>
      <c r="C15" s="274" t="s">
        <v>51</v>
      </c>
      <c r="D15" s="294" t="s">
        <v>176</v>
      </c>
      <c r="E15" s="16"/>
    </row>
    <row r="16" spans="1:5" x14ac:dyDescent="0.25">
      <c r="A16" s="319"/>
      <c r="B16" s="308"/>
      <c r="C16" s="275"/>
      <c r="D16" s="294"/>
    </row>
    <row r="17" spans="1:4" x14ac:dyDescent="0.25">
      <c r="A17" s="319"/>
      <c r="B17" s="308"/>
      <c r="C17" s="275" t="s">
        <v>177</v>
      </c>
      <c r="D17" s="295" t="s">
        <v>1166</v>
      </c>
    </row>
    <row r="18" spans="1:4" x14ac:dyDescent="0.25">
      <c r="A18" s="319"/>
      <c r="B18" s="309"/>
      <c r="C18" s="276" t="s">
        <v>178</v>
      </c>
      <c r="D18" s="296" t="s">
        <v>1167</v>
      </c>
    </row>
    <row r="19" spans="1:4" x14ac:dyDescent="0.25">
      <c r="A19" s="319"/>
      <c r="B19" s="306" t="s">
        <v>179</v>
      </c>
      <c r="C19" s="342" t="str">
        <f>INPUT!$F$23</f>
        <v>Three (3) Years</v>
      </c>
      <c r="D19" s="343"/>
    </row>
    <row r="20" spans="1:4" ht="37.35" customHeight="1" x14ac:dyDescent="0.25">
      <c r="A20" s="319"/>
      <c r="B20" s="310" t="s">
        <v>180</v>
      </c>
      <c r="C20" s="342"/>
      <c r="D20" s="343"/>
    </row>
    <row r="21" spans="1:4" x14ac:dyDescent="0.25">
      <c r="A21" s="319"/>
      <c r="B21" s="310" t="s">
        <v>181</v>
      </c>
      <c r="C21" s="344" t="s">
        <v>1168</v>
      </c>
      <c r="D21" s="345"/>
    </row>
    <row r="22" spans="1:4" x14ac:dyDescent="0.25">
      <c r="A22" s="319"/>
      <c r="B22" s="310" t="s">
        <v>182</v>
      </c>
      <c r="C22" s="344" t="s">
        <v>1168</v>
      </c>
      <c r="D22" s="345"/>
    </row>
    <row r="23" spans="1:4" x14ac:dyDescent="0.25">
      <c r="A23" s="319"/>
      <c r="B23" s="311" t="s">
        <v>183</v>
      </c>
      <c r="C23" s="277" t="s">
        <v>184</v>
      </c>
      <c r="D23" s="293" t="s">
        <v>185</v>
      </c>
    </row>
    <row r="24" spans="1:4" x14ac:dyDescent="0.25">
      <c r="A24" s="319"/>
      <c r="B24" s="312"/>
      <c r="C24" s="278" t="s">
        <v>186</v>
      </c>
      <c r="D24" s="321">
        <v>46297</v>
      </c>
    </row>
    <row r="25" spans="1:4" x14ac:dyDescent="0.25">
      <c r="A25" s="319"/>
      <c r="B25" s="312"/>
      <c r="C25" s="278" t="s">
        <v>187</v>
      </c>
      <c r="D25" s="321">
        <v>46336</v>
      </c>
    </row>
    <row r="26" spans="1:4" x14ac:dyDescent="0.25">
      <c r="A26" s="319"/>
      <c r="B26" s="312"/>
      <c r="C26" s="278" t="s">
        <v>188</v>
      </c>
      <c r="D26" s="321">
        <v>46338</v>
      </c>
    </row>
    <row r="27" spans="1:4" x14ac:dyDescent="0.25">
      <c r="A27" s="319"/>
      <c r="B27" s="312"/>
      <c r="C27" s="278" t="s">
        <v>189</v>
      </c>
      <c r="D27" s="321">
        <v>46343</v>
      </c>
    </row>
    <row r="28" spans="1:4" x14ac:dyDescent="0.25">
      <c r="A28" s="319"/>
      <c r="B28" s="312"/>
      <c r="C28" s="278" t="s">
        <v>190</v>
      </c>
      <c r="D28" s="321">
        <v>46447</v>
      </c>
    </row>
    <row r="29" spans="1:4" ht="28.7" customHeight="1" x14ac:dyDescent="0.25">
      <c r="A29" s="319"/>
      <c r="B29" s="312"/>
      <c r="C29" s="278" t="s">
        <v>191</v>
      </c>
      <c r="D29" s="321">
        <v>46472</v>
      </c>
    </row>
    <row r="30" spans="1:4" x14ac:dyDescent="0.25">
      <c r="A30" s="319"/>
      <c r="B30" s="312"/>
      <c r="C30" s="278" t="s">
        <v>192</v>
      </c>
      <c r="D30" s="321"/>
    </row>
    <row r="31" spans="1:4" x14ac:dyDescent="0.25">
      <c r="A31" s="319"/>
      <c r="B31" s="312"/>
      <c r="C31" s="278" t="s">
        <v>193</v>
      </c>
      <c r="D31" s="321"/>
    </row>
    <row r="32" spans="1:4" x14ac:dyDescent="0.25">
      <c r="A32" s="319"/>
      <c r="B32" s="312"/>
      <c r="C32" s="278" t="s">
        <v>194</v>
      </c>
      <c r="D32" s="321"/>
    </row>
    <row r="33" spans="1:5" x14ac:dyDescent="0.25">
      <c r="A33" s="319"/>
      <c r="B33" s="312"/>
      <c r="C33" s="278" t="s">
        <v>195</v>
      </c>
      <c r="D33" s="321">
        <v>46539</v>
      </c>
    </row>
    <row r="34" spans="1:5" x14ac:dyDescent="0.25">
      <c r="A34" s="319"/>
      <c r="B34" s="312"/>
      <c r="C34" s="278" t="s">
        <v>196</v>
      </c>
      <c r="D34" s="321">
        <v>46568</v>
      </c>
    </row>
    <row r="35" spans="1:5" x14ac:dyDescent="0.25">
      <c r="A35" s="319"/>
      <c r="B35" s="313"/>
      <c r="C35" s="279" t="s">
        <v>197</v>
      </c>
      <c r="D35" s="322">
        <f>[1]INPUT!$C$8</f>
        <v>46753</v>
      </c>
    </row>
    <row r="36" spans="1:5" x14ac:dyDescent="0.25">
      <c r="A36" s="319"/>
      <c r="B36" s="314" t="s">
        <v>198</v>
      </c>
      <c r="C36" s="280" t="s">
        <v>199</v>
      </c>
      <c r="D36" s="297" t="s">
        <v>200</v>
      </c>
    </row>
    <row r="37" spans="1:5" x14ac:dyDescent="0.25">
      <c r="A37" s="319"/>
      <c r="B37" s="315"/>
      <c r="C37" s="281" t="s">
        <v>201</v>
      </c>
      <c r="D37" s="298" t="s">
        <v>200</v>
      </c>
    </row>
    <row r="38" spans="1:5" x14ac:dyDescent="0.25">
      <c r="A38" s="319"/>
      <c r="B38" s="315"/>
      <c r="C38" s="281" t="s">
        <v>202</v>
      </c>
      <c r="D38" s="298" t="s">
        <v>200</v>
      </c>
    </row>
    <row r="39" spans="1:5" x14ac:dyDescent="0.25">
      <c r="A39" s="319"/>
      <c r="B39" s="315"/>
      <c r="C39" s="281" t="s">
        <v>203</v>
      </c>
      <c r="D39" s="298" t="s">
        <v>200</v>
      </c>
    </row>
    <row r="40" spans="1:5" x14ac:dyDescent="0.25">
      <c r="A40" s="319"/>
      <c r="B40" s="315"/>
      <c r="C40" s="282"/>
      <c r="D40" s="299"/>
    </row>
    <row r="41" spans="1:5" x14ac:dyDescent="0.25">
      <c r="A41" s="319"/>
      <c r="B41" s="316"/>
      <c r="C41" s="283"/>
      <c r="D41" s="300"/>
    </row>
    <row r="42" spans="1:5" ht="73.7" customHeight="1" x14ac:dyDescent="0.25">
      <c r="A42" s="319"/>
      <c r="B42" s="317" t="s">
        <v>204</v>
      </c>
      <c r="C42" s="334" t="s">
        <v>205</v>
      </c>
      <c r="D42" s="335"/>
    </row>
    <row r="43" spans="1:5" x14ac:dyDescent="0.25">
      <c r="A43" s="319"/>
      <c r="B43" s="318" t="s">
        <v>206</v>
      </c>
      <c r="C43" s="336"/>
      <c r="D43" s="337"/>
      <c r="E43" s="16"/>
    </row>
    <row r="44" spans="1:5" x14ac:dyDescent="0.25">
      <c r="A44" s="319"/>
      <c r="B44" s="318" t="s">
        <v>207</v>
      </c>
      <c r="C44" s="338"/>
      <c r="D44" s="339"/>
      <c r="E44" s="16"/>
    </row>
    <row r="45" spans="1:5" x14ac:dyDescent="0.25">
      <c r="A45" s="319"/>
      <c r="B45" s="318" t="s">
        <v>208</v>
      </c>
      <c r="C45" s="340"/>
      <c r="D45" s="341"/>
      <c r="E45" s="16"/>
    </row>
    <row r="46" spans="1:5" x14ac:dyDescent="0.25">
      <c r="B46" s="16"/>
      <c r="C46" s="320"/>
      <c r="D46" s="16"/>
      <c r="E46" s="16"/>
    </row>
    <row r="47" spans="1:5" ht="16.5" thickBot="1" x14ac:dyDescent="0.3">
      <c r="B47" s="17" t="s">
        <v>209</v>
      </c>
      <c r="C47" s="18"/>
      <c r="D47" s="16"/>
      <c r="E47" s="16"/>
    </row>
    <row r="48" spans="1:5" ht="30" customHeight="1" x14ac:dyDescent="0.25">
      <c r="B48" s="25" t="s">
        <v>210</v>
      </c>
      <c r="C48" s="94" t="s">
        <v>211</v>
      </c>
      <c r="D48" s="16"/>
      <c r="E48" s="16"/>
    </row>
    <row r="49" spans="2:5" ht="40.5" customHeight="1" x14ac:dyDescent="0.25">
      <c r="B49" s="25" t="s">
        <v>212</v>
      </c>
      <c r="C49" s="95"/>
      <c r="D49" s="16"/>
      <c r="E49" s="16"/>
    </row>
    <row r="50" spans="2:5" x14ac:dyDescent="0.25">
      <c r="B50" s="16"/>
      <c r="C50" s="16"/>
      <c r="D50" s="16"/>
      <c r="E50" s="16"/>
    </row>
    <row r="51" spans="2:5" x14ac:dyDescent="0.25">
      <c r="B51" s="16"/>
      <c r="D51" s="16"/>
      <c r="E51" s="16"/>
    </row>
  </sheetData>
  <sheetProtection formatCells="0" formatColumns="0" formatRows="0" autoFilter="0"/>
  <mergeCells count="17">
    <mergeCell ref="C10:D10"/>
    <mergeCell ref="C11:D11"/>
    <mergeCell ref="C12:D12"/>
    <mergeCell ref="C13:D13"/>
    <mergeCell ref="B3:C3"/>
    <mergeCell ref="C7:D7"/>
    <mergeCell ref="C6:D6"/>
    <mergeCell ref="C8:D8"/>
    <mergeCell ref="C9:D9"/>
    <mergeCell ref="C42:D42"/>
    <mergeCell ref="C43:D43"/>
    <mergeCell ref="C44:D44"/>
    <mergeCell ref="C45:D45"/>
    <mergeCell ref="C19:D19"/>
    <mergeCell ref="C20:D20"/>
    <mergeCell ref="C21:D21"/>
    <mergeCell ref="C22:D22"/>
  </mergeCells>
  <pageMargins left="0.2" right="0.2" top="0.25" bottom="0.5" header="0.3" footer="0.3"/>
  <pageSetup scale="75" fitToHeight="0" orientation="portrait" r:id="rId1"/>
  <headerFooter>
    <oddFooter>&amp;L&amp;A&amp;CPage &amp;P of &amp;N</oddFooter>
  </headerFooter>
  <colBreaks count="1" manualBreakCount="1">
    <brk id="1" max="15" man="1"/>
  </colBreaks>
  <legacyDrawingHF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E61368-3309-4935-AE2E-2B85A1549E20}">
  <sheetPr>
    <tabColor rgb="FFC00000"/>
  </sheetPr>
  <dimension ref="B1:D36"/>
  <sheetViews>
    <sheetView workbookViewId="0">
      <selection activeCell="B8" sqref="B8"/>
    </sheetView>
  </sheetViews>
  <sheetFormatPr defaultColWidth="8.875" defaultRowHeight="15" x14ac:dyDescent="0.25"/>
  <cols>
    <col min="1" max="1" width="2.375" style="24" customWidth="1"/>
    <col min="2" max="2" width="6.375" style="24" customWidth="1"/>
    <col min="3" max="3" width="54.375" style="24" customWidth="1"/>
    <col min="4" max="4" width="19.375" style="24" customWidth="1"/>
    <col min="5" max="16384" width="8.875" style="24"/>
  </cols>
  <sheetData>
    <row r="1" spans="2:4" ht="15.75" x14ac:dyDescent="0.25">
      <c r="B1" s="27" t="str">
        <f>INPUT!$C$3</f>
        <v>Albemarle</v>
      </c>
      <c r="C1" s="28"/>
    </row>
    <row r="2" spans="2:4" ht="15.75" x14ac:dyDescent="0.25">
      <c r="B2" s="27" t="str">
        <f>INPUT!$D$11</f>
        <v>RFP#&lt;######&gt;</v>
      </c>
      <c r="C2" s="28"/>
    </row>
    <row r="3" spans="2:4" ht="15.6" customHeight="1" x14ac:dyDescent="0.25">
      <c r="B3" s="27" t="str">
        <f>INPUT!$C$23</f>
        <v>Dental</v>
      </c>
      <c r="C3" s="122"/>
    </row>
    <row r="4" spans="2:4" ht="15.75" x14ac:dyDescent="0.25">
      <c r="B4" s="35" t="s">
        <v>213</v>
      </c>
    </row>
    <row r="6" spans="2:4" x14ac:dyDescent="0.25">
      <c r="B6" s="12" t="s">
        <v>214</v>
      </c>
      <c r="C6" s="12"/>
      <c r="D6" s="12"/>
    </row>
    <row r="7" spans="2:4" x14ac:dyDescent="0.25">
      <c r="B7" s="263" t="s">
        <v>215</v>
      </c>
      <c r="C7" s="264"/>
      <c r="D7" s="12"/>
    </row>
    <row r="8" spans="2:4" x14ac:dyDescent="0.25">
      <c r="B8" s="12"/>
      <c r="C8" s="12"/>
      <c r="D8" s="12"/>
    </row>
    <row r="9" spans="2:4" x14ac:dyDescent="0.25">
      <c r="B9" s="12"/>
      <c r="C9" s="12"/>
      <c r="D9" s="12"/>
    </row>
    <row r="10" spans="2:4" x14ac:dyDescent="0.25">
      <c r="B10" s="12"/>
      <c r="C10" s="12"/>
      <c r="D10" s="12"/>
    </row>
    <row r="11" spans="2:4" x14ac:dyDescent="0.25">
      <c r="B11" s="12"/>
      <c r="C11" s="12"/>
      <c r="D11" s="12"/>
    </row>
    <row r="12" spans="2:4" x14ac:dyDescent="0.25">
      <c r="B12" s="12"/>
      <c r="C12" s="12"/>
      <c r="D12" s="12"/>
    </row>
    <row r="13" spans="2:4" x14ac:dyDescent="0.25">
      <c r="B13" s="12"/>
      <c r="C13" s="12"/>
      <c r="D13" s="12"/>
    </row>
    <row r="14" spans="2:4" x14ac:dyDescent="0.25">
      <c r="B14" s="12"/>
      <c r="C14" s="12"/>
      <c r="D14" s="12"/>
    </row>
    <row r="15" spans="2:4" x14ac:dyDescent="0.25">
      <c r="B15" s="12"/>
      <c r="C15" s="12"/>
      <c r="D15" s="12"/>
    </row>
    <row r="16" spans="2:4" x14ac:dyDescent="0.25">
      <c r="B16" s="12"/>
      <c r="C16" s="12"/>
      <c r="D16" s="12"/>
    </row>
    <row r="17" spans="2:4" x14ac:dyDescent="0.25">
      <c r="B17" s="12"/>
      <c r="C17" s="12"/>
      <c r="D17" s="12"/>
    </row>
    <row r="18" spans="2:4" x14ac:dyDescent="0.25">
      <c r="B18" s="12"/>
      <c r="C18" s="12"/>
      <c r="D18" s="12"/>
    </row>
    <row r="19" spans="2:4" x14ac:dyDescent="0.25">
      <c r="B19" s="12"/>
      <c r="C19" s="12"/>
      <c r="D19" s="12"/>
    </row>
    <row r="20" spans="2:4" x14ac:dyDescent="0.25">
      <c r="B20" s="12"/>
      <c r="C20" s="12"/>
      <c r="D20" s="12"/>
    </row>
    <row r="21" spans="2:4" x14ac:dyDescent="0.25">
      <c r="B21" s="12"/>
      <c r="C21" s="12"/>
      <c r="D21" s="12"/>
    </row>
    <row r="22" spans="2:4" x14ac:dyDescent="0.25">
      <c r="B22" s="12"/>
      <c r="C22" s="12"/>
      <c r="D22" s="12"/>
    </row>
    <row r="23" spans="2:4" x14ac:dyDescent="0.25">
      <c r="B23" s="12"/>
      <c r="C23" s="12"/>
      <c r="D23" s="12"/>
    </row>
    <row r="24" spans="2:4" x14ac:dyDescent="0.25">
      <c r="B24" s="12"/>
      <c r="C24" s="12"/>
      <c r="D24" s="12"/>
    </row>
    <row r="25" spans="2:4" x14ac:dyDescent="0.25">
      <c r="B25" s="12"/>
      <c r="C25" s="12"/>
      <c r="D25" s="12"/>
    </row>
    <row r="26" spans="2:4" x14ac:dyDescent="0.25">
      <c r="B26" s="12"/>
      <c r="C26" s="12"/>
      <c r="D26" s="12"/>
    </row>
    <row r="27" spans="2:4" x14ac:dyDescent="0.25">
      <c r="B27" s="12"/>
      <c r="C27" s="12"/>
      <c r="D27" s="12"/>
    </row>
    <row r="28" spans="2:4" x14ac:dyDescent="0.25">
      <c r="B28" s="12"/>
      <c r="C28" s="12"/>
      <c r="D28" s="12"/>
    </row>
    <row r="29" spans="2:4" x14ac:dyDescent="0.25">
      <c r="B29" s="12"/>
      <c r="C29" s="12"/>
      <c r="D29" s="12"/>
    </row>
    <row r="30" spans="2:4" x14ac:dyDescent="0.25">
      <c r="B30" s="12"/>
      <c r="C30" s="12"/>
      <c r="D30" s="12"/>
    </row>
    <row r="31" spans="2:4" x14ac:dyDescent="0.25">
      <c r="B31" s="12"/>
      <c r="C31" s="12"/>
      <c r="D31" s="12"/>
    </row>
    <row r="32" spans="2:4" x14ac:dyDescent="0.25">
      <c r="B32" s="12"/>
      <c r="C32" s="12"/>
      <c r="D32" s="12"/>
    </row>
    <row r="33" spans="2:4" x14ac:dyDescent="0.25">
      <c r="B33" s="12"/>
      <c r="C33" s="12"/>
      <c r="D33" s="12"/>
    </row>
    <row r="34" spans="2:4" x14ac:dyDescent="0.25">
      <c r="B34" s="12"/>
      <c r="C34" s="12"/>
      <c r="D34" s="12"/>
    </row>
    <row r="35" spans="2:4" x14ac:dyDescent="0.25">
      <c r="B35" s="12"/>
      <c r="C35" s="12"/>
      <c r="D35" s="12"/>
    </row>
    <row r="36" spans="2:4" x14ac:dyDescent="0.25">
      <c r="B36" s="12"/>
      <c r="C36" s="12"/>
      <c r="D36" s="12"/>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2C2DC1-71CC-4C04-9567-C0C97F0C4804}">
  <sheetPr codeName="Sheet23">
    <tabColor theme="9" tint="0.59999389629810485"/>
  </sheetPr>
  <dimension ref="B1:I41"/>
  <sheetViews>
    <sheetView topLeftCell="A3" workbookViewId="0">
      <selection activeCell="E35" sqref="E35"/>
    </sheetView>
  </sheetViews>
  <sheetFormatPr defaultColWidth="8.875" defaultRowHeight="12.75" x14ac:dyDescent="0.2"/>
  <cols>
    <col min="1" max="1" width="1.5" style="100" customWidth="1"/>
    <col min="2" max="2" width="4.375" style="100" customWidth="1"/>
    <col min="3" max="3" width="60" style="100" customWidth="1"/>
    <col min="4" max="4" width="20.625" style="100" customWidth="1"/>
    <col min="5" max="5" width="12.5" style="100" bestFit="1" customWidth="1"/>
    <col min="6" max="6" width="52.625" style="100" customWidth="1"/>
    <col min="7" max="7" width="8.875" style="100" customWidth="1"/>
    <col min="8" max="8" width="8" style="100" customWidth="1"/>
    <col min="9" max="9" width="8.875" style="241"/>
    <col min="10" max="16384" width="8.875" style="100"/>
  </cols>
  <sheetData>
    <row r="1" spans="2:9" s="29" customFormat="1" ht="15.75" x14ac:dyDescent="0.25">
      <c r="B1" s="27" t="str">
        <f>INPUT!$C$3</f>
        <v>Albemarle</v>
      </c>
      <c r="I1" s="269"/>
    </row>
    <row r="2" spans="2:9" s="29" customFormat="1" ht="15.75" x14ac:dyDescent="0.25">
      <c r="B2" s="27" t="str">
        <f>INPUT!$D$11</f>
        <v>RFP#&lt;######&gt;</v>
      </c>
      <c r="I2" s="269"/>
    </row>
    <row r="3" spans="2:9" s="29" customFormat="1" ht="15.75" x14ac:dyDescent="0.25">
      <c r="B3" s="27" t="str">
        <f>INPUT!$C$23</f>
        <v>Dental</v>
      </c>
      <c r="I3" s="269"/>
    </row>
    <row r="4" spans="2:9" s="29" customFormat="1" ht="15.75" x14ac:dyDescent="0.25">
      <c r="B4" s="30" t="str">
        <f>INPUT!F54</f>
        <v>Financial Proposal Form 1.0 - Dental Price Questionnaire</v>
      </c>
      <c r="C4" s="31"/>
      <c r="D4" s="32"/>
      <c r="E4" s="33"/>
      <c r="F4" s="33"/>
      <c r="G4" s="34"/>
      <c r="I4" s="269"/>
    </row>
    <row r="5" spans="2:9" s="12" customFormat="1" ht="18.75" x14ac:dyDescent="0.25">
      <c r="B5" s="22"/>
      <c r="C5" s="19"/>
      <c r="D5" s="20"/>
      <c r="E5" s="16"/>
      <c r="F5" s="16"/>
      <c r="G5" s="21"/>
      <c r="I5" s="99"/>
    </row>
    <row r="6" spans="2:9" ht="65.25" customHeight="1" x14ac:dyDescent="0.2">
      <c r="B6" s="361" t="s">
        <v>216</v>
      </c>
      <c r="C6" s="361"/>
      <c r="D6" s="361"/>
      <c r="E6" s="361"/>
      <c r="F6" s="361"/>
      <c r="G6" s="124"/>
    </row>
    <row r="7" spans="2:9" ht="13.5" thickBot="1" x14ac:dyDescent="0.25">
      <c r="B7" s="129"/>
      <c r="C7" s="129"/>
      <c r="D7" s="149"/>
      <c r="E7" s="129"/>
      <c r="F7" s="129"/>
      <c r="G7" s="124"/>
    </row>
    <row r="8" spans="2:9" ht="13.5" thickBot="1" x14ac:dyDescent="0.25">
      <c r="B8" s="150"/>
      <c r="E8" s="151" t="s">
        <v>217</v>
      </c>
      <c r="F8" s="152">
        <f>'Instructions &amp; Info'!$C$43</f>
        <v>0</v>
      </c>
      <c r="G8" s="124"/>
    </row>
    <row r="9" spans="2:9" x14ac:dyDescent="0.2">
      <c r="B9" s="126"/>
      <c r="C9" s="153"/>
      <c r="D9" s="126"/>
      <c r="E9" s="154"/>
      <c r="F9" s="155"/>
      <c r="G9" s="124"/>
    </row>
    <row r="10" spans="2:9" ht="26.25" thickBot="1" x14ac:dyDescent="0.25">
      <c r="B10" s="156" t="s">
        <v>63</v>
      </c>
      <c r="C10" s="157" t="s">
        <v>218</v>
      </c>
      <c r="D10" s="158" t="s">
        <v>219</v>
      </c>
      <c r="E10" s="156" t="s">
        <v>220</v>
      </c>
      <c r="F10" s="228" t="s">
        <v>221</v>
      </c>
      <c r="G10" s="125" t="s">
        <v>222</v>
      </c>
    </row>
    <row r="11" spans="2:9" ht="29.25" customHeight="1" thickTop="1" x14ac:dyDescent="0.2">
      <c r="B11" s="128">
        <v>1</v>
      </c>
      <c r="C11" s="229" t="s">
        <v>223</v>
      </c>
      <c r="D11" s="130" t="s">
        <v>224</v>
      </c>
      <c r="E11" s="65" t="s">
        <v>225</v>
      </c>
      <c r="F11" s="139"/>
      <c r="G11" s="126">
        <f>LEN(F11)</f>
        <v>0</v>
      </c>
    </row>
    <row r="12" spans="2:9" ht="21" customHeight="1" x14ac:dyDescent="0.2">
      <c r="B12" s="128">
        <f>B11+1</f>
        <v>2</v>
      </c>
      <c r="C12" s="136" t="s">
        <v>226</v>
      </c>
      <c r="D12" s="130" t="s">
        <v>224</v>
      </c>
      <c r="E12" s="65" t="s">
        <v>225</v>
      </c>
      <c r="F12" s="131"/>
      <c r="G12" s="126">
        <f t="shared" ref="G12:G41" si="0">LEN(F12)</f>
        <v>0</v>
      </c>
    </row>
    <row r="13" spans="2:9" ht="25.5" x14ac:dyDescent="0.2">
      <c r="B13" s="128">
        <f t="shared" ref="B13:B33" si="1">B12+1</f>
        <v>3</v>
      </c>
      <c r="C13" s="129" t="s">
        <v>227</v>
      </c>
      <c r="D13" s="130" t="s">
        <v>224</v>
      </c>
      <c r="E13" s="65" t="s">
        <v>225</v>
      </c>
      <c r="F13" s="131"/>
      <c r="G13" s="126">
        <f t="shared" si="0"/>
        <v>0</v>
      </c>
    </row>
    <row r="14" spans="2:9" ht="18" customHeight="1" x14ac:dyDescent="0.2">
      <c r="B14" s="128">
        <f t="shared" si="1"/>
        <v>4</v>
      </c>
      <c r="C14" s="133" t="s">
        <v>228</v>
      </c>
      <c r="D14" s="130" t="s">
        <v>224</v>
      </c>
      <c r="E14" s="65" t="s">
        <v>225</v>
      </c>
      <c r="F14" s="131"/>
      <c r="G14" s="126">
        <f t="shared" si="0"/>
        <v>0</v>
      </c>
    </row>
    <row r="15" spans="2:9" ht="18" customHeight="1" x14ac:dyDescent="0.2">
      <c r="B15" s="128">
        <f t="shared" si="1"/>
        <v>5</v>
      </c>
      <c r="C15" s="134" t="s">
        <v>229</v>
      </c>
      <c r="D15" s="130" t="s">
        <v>224</v>
      </c>
      <c r="E15" s="65" t="s">
        <v>225</v>
      </c>
      <c r="F15" s="131"/>
      <c r="G15" s="126">
        <f t="shared" si="0"/>
        <v>0</v>
      </c>
    </row>
    <row r="16" spans="2:9" ht="18" customHeight="1" x14ac:dyDescent="0.2">
      <c r="B16" s="128">
        <f t="shared" si="1"/>
        <v>6</v>
      </c>
      <c r="C16" s="134" t="s">
        <v>230</v>
      </c>
      <c r="D16" s="130" t="s">
        <v>224</v>
      </c>
      <c r="E16" s="65" t="s">
        <v>225</v>
      </c>
      <c r="F16" s="131"/>
      <c r="G16" s="126">
        <f t="shared" si="0"/>
        <v>0</v>
      </c>
    </row>
    <row r="17" spans="2:9" ht="18" customHeight="1" x14ac:dyDescent="0.2">
      <c r="B17" s="128">
        <f t="shared" si="1"/>
        <v>7</v>
      </c>
      <c r="C17" s="135" t="s">
        <v>231</v>
      </c>
      <c r="D17" s="130" t="s">
        <v>224</v>
      </c>
      <c r="E17" s="65" t="s">
        <v>225</v>
      </c>
      <c r="F17" s="131"/>
      <c r="G17" s="126">
        <f t="shared" si="0"/>
        <v>0</v>
      </c>
    </row>
    <row r="18" spans="2:9" ht="25.5" x14ac:dyDescent="0.2">
      <c r="B18" s="128">
        <f t="shared" si="1"/>
        <v>8</v>
      </c>
      <c r="C18" s="135" t="s">
        <v>232</v>
      </c>
      <c r="D18" s="130" t="s">
        <v>224</v>
      </c>
      <c r="E18" s="65" t="s">
        <v>225</v>
      </c>
      <c r="F18" s="131"/>
      <c r="G18" s="126">
        <f t="shared" si="0"/>
        <v>0</v>
      </c>
    </row>
    <row r="19" spans="2:9" ht="25.5" x14ac:dyDescent="0.2">
      <c r="B19" s="128">
        <f t="shared" si="1"/>
        <v>9</v>
      </c>
      <c r="C19" s="67" t="s">
        <v>233</v>
      </c>
      <c r="D19" s="130" t="s">
        <v>224</v>
      </c>
      <c r="E19" s="65" t="s">
        <v>225</v>
      </c>
      <c r="F19" s="131"/>
      <c r="G19" s="126">
        <f t="shared" si="0"/>
        <v>0</v>
      </c>
    </row>
    <row r="20" spans="2:9" ht="21" customHeight="1" x14ac:dyDescent="0.2">
      <c r="B20" s="128">
        <f t="shared" si="1"/>
        <v>10</v>
      </c>
      <c r="C20" s="136" t="s">
        <v>234</v>
      </c>
      <c r="D20" s="130" t="s">
        <v>224</v>
      </c>
      <c r="E20" s="65" t="s">
        <v>225</v>
      </c>
      <c r="F20" s="131"/>
      <c r="G20" s="126">
        <f t="shared" si="0"/>
        <v>0</v>
      </c>
    </row>
    <row r="21" spans="2:9" ht="21" customHeight="1" x14ac:dyDescent="0.2">
      <c r="B21" s="128">
        <f t="shared" si="1"/>
        <v>11</v>
      </c>
      <c r="C21" s="66" t="s">
        <v>235</v>
      </c>
      <c r="D21" s="130" t="s">
        <v>224</v>
      </c>
      <c r="E21" s="65" t="s">
        <v>225</v>
      </c>
      <c r="F21" s="131"/>
      <c r="G21" s="126">
        <f t="shared" si="0"/>
        <v>0</v>
      </c>
    </row>
    <row r="22" spans="2:9" ht="51" x14ac:dyDescent="0.2">
      <c r="B22" s="128">
        <f t="shared" si="1"/>
        <v>12</v>
      </c>
      <c r="C22" s="136" t="s">
        <v>236</v>
      </c>
      <c r="D22" s="130" t="s">
        <v>224</v>
      </c>
      <c r="E22" s="65" t="s">
        <v>225</v>
      </c>
      <c r="F22" s="131"/>
      <c r="G22" s="126">
        <f t="shared" si="0"/>
        <v>0</v>
      </c>
    </row>
    <row r="23" spans="2:9" ht="51" x14ac:dyDescent="0.2">
      <c r="B23" s="128">
        <f t="shared" si="1"/>
        <v>13</v>
      </c>
      <c r="C23" s="136" t="s">
        <v>237</v>
      </c>
      <c r="D23" s="130" t="s">
        <v>224</v>
      </c>
      <c r="E23" s="65" t="s">
        <v>225</v>
      </c>
      <c r="F23" s="131"/>
      <c r="G23" s="126">
        <f t="shared" si="0"/>
        <v>0</v>
      </c>
    </row>
    <row r="24" spans="2:9" ht="51" x14ac:dyDescent="0.2">
      <c r="B24" s="128">
        <f t="shared" si="1"/>
        <v>14</v>
      </c>
      <c r="C24" s="136" t="s">
        <v>238</v>
      </c>
      <c r="D24" s="130" t="s">
        <v>224</v>
      </c>
      <c r="E24" s="65" t="s">
        <v>225</v>
      </c>
      <c r="F24" s="131"/>
      <c r="G24" s="126">
        <f t="shared" si="0"/>
        <v>0</v>
      </c>
    </row>
    <row r="25" spans="2:9" x14ac:dyDescent="0.2">
      <c r="B25" s="128">
        <f t="shared" si="1"/>
        <v>15</v>
      </c>
      <c r="C25" s="137" t="s">
        <v>239</v>
      </c>
      <c r="D25" s="130" t="s">
        <v>224</v>
      </c>
      <c r="E25" s="65" t="s">
        <v>225</v>
      </c>
      <c r="F25" s="131"/>
      <c r="G25" s="126">
        <f t="shared" si="0"/>
        <v>0</v>
      </c>
      <c r="I25" s="241" t="s">
        <v>240</v>
      </c>
    </row>
    <row r="26" spans="2:9" ht="25.5" x14ac:dyDescent="0.2">
      <c r="B26" s="128">
        <f t="shared" si="1"/>
        <v>16</v>
      </c>
      <c r="C26" s="132" t="s">
        <v>241</v>
      </c>
      <c r="D26" s="130" t="s">
        <v>224</v>
      </c>
      <c r="E26" s="65" t="s">
        <v>225</v>
      </c>
      <c r="F26" s="131"/>
      <c r="G26" s="126">
        <f t="shared" si="0"/>
        <v>0</v>
      </c>
    </row>
    <row r="27" spans="2:9" ht="25.5" x14ac:dyDescent="0.2">
      <c r="B27" s="128">
        <f t="shared" si="1"/>
        <v>17</v>
      </c>
      <c r="C27" s="127" t="s">
        <v>242</v>
      </c>
      <c r="D27" s="130" t="s">
        <v>224</v>
      </c>
      <c r="E27" s="65" t="s">
        <v>225</v>
      </c>
      <c r="F27" s="131"/>
      <c r="G27" s="126">
        <f t="shared" si="0"/>
        <v>0</v>
      </c>
    </row>
    <row r="28" spans="2:9" ht="25.5" x14ac:dyDescent="0.2">
      <c r="B28" s="128">
        <f t="shared" si="1"/>
        <v>18</v>
      </c>
      <c r="C28" s="67" t="s">
        <v>243</v>
      </c>
      <c r="D28" s="130" t="s">
        <v>224</v>
      </c>
      <c r="E28" s="65" t="s">
        <v>225</v>
      </c>
      <c r="F28" s="131"/>
      <c r="G28" s="126">
        <f t="shared" si="0"/>
        <v>0</v>
      </c>
    </row>
    <row r="29" spans="2:9" ht="24" customHeight="1" x14ac:dyDescent="0.2">
      <c r="B29" s="128">
        <f t="shared" si="1"/>
        <v>19</v>
      </c>
      <c r="C29" s="67" t="s">
        <v>244</v>
      </c>
      <c r="D29" s="130" t="s">
        <v>224</v>
      </c>
      <c r="E29" s="65" t="s">
        <v>225</v>
      </c>
      <c r="F29" s="131"/>
      <c r="G29" s="126">
        <f t="shared" si="0"/>
        <v>0</v>
      </c>
    </row>
    <row r="30" spans="2:9" ht="25.5" x14ac:dyDescent="0.2">
      <c r="B30" s="128">
        <f t="shared" si="1"/>
        <v>20</v>
      </c>
      <c r="C30" s="136" t="s">
        <v>245</v>
      </c>
      <c r="D30" s="130" t="s">
        <v>224</v>
      </c>
      <c r="E30" s="65" t="s">
        <v>225</v>
      </c>
      <c r="F30" s="131"/>
      <c r="G30" s="126">
        <f t="shared" si="0"/>
        <v>0</v>
      </c>
    </row>
    <row r="31" spans="2:9" ht="25.5" x14ac:dyDescent="0.2">
      <c r="B31" s="128">
        <f t="shared" si="1"/>
        <v>21</v>
      </c>
      <c r="C31" s="136" t="s">
        <v>246</v>
      </c>
      <c r="D31" s="130" t="s">
        <v>224</v>
      </c>
      <c r="E31" s="65" t="s">
        <v>225</v>
      </c>
      <c r="F31" s="131"/>
      <c r="G31" s="126">
        <f t="shared" si="0"/>
        <v>0</v>
      </c>
    </row>
    <row r="32" spans="2:9" ht="69.599999999999994" customHeight="1" x14ac:dyDescent="0.2">
      <c r="B32" s="128">
        <f t="shared" si="1"/>
        <v>22</v>
      </c>
      <c r="C32" s="136" t="s">
        <v>247</v>
      </c>
      <c r="D32" s="130" t="s">
        <v>224</v>
      </c>
      <c r="E32" s="65" t="s">
        <v>225</v>
      </c>
      <c r="F32" s="131"/>
      <c r="G32" s="126">
        <f t="shared" si="0"/>
        <v>0</v>
      </c>
    </row>
    <row r="33" spans="2:7" ht="63.75" x14ac:dyDescent="0.2">
      <c r="B33" s="128">
        <f t="shared" si="1"/>
        <v>23</v>
      </c>
      <c r="C33" s="132" t="s">
        <v>248</v>
      </c>
      <c r="D33" s="130" t="s">
        <v>224</v>
      </c>
      <c r="E33" s="65" t="s">
        <v>225</v>
      </c>
      <c r="F33" s="131"/>
      <c r="G33" s="126">
        <f>LEN(F33)</f>
        <v>0</v>
      </c>
    </row>
    <row r="34" spans="2:7" x14ac:dyDescent="0.2">
      <c r="B34" s="102" t="s">
        <v>67</v>
      </c>
      <c r="C34" s="69" t="s">
        <v>249</v>
      </c>
      <c r="D34" s="159"/>
      <c r="E34" s="160"/>
      <c r="F34" s="161"/>
      <c r="G34" s="126">
        <f t="shared" si="0"/>
        <v>0</v>
      </c>
    </row>
    <row r="35" spans="2:7" ht="19.350000000000001" customHeight="1" x14ac:dyDescent="0.2">
      <c r="B35" s="101" t="s">
        <v>250</v>
      </c>
      <c r="C35" s="138" t="s">
        <v>100</v>
      </c>
      <c r="D35" s="130" t="s">
        <v>251</v>
      </c>
      <c r="E35" s="65" t="s">
        <v>225</v>
      </c>
      <c r="F35" s="131"/>
      <c r="G35" s="126">
        <f t="shared" si="0"/>
        <v>0</v>
      </c>
    </row>
    <row r="36" spans="2:7" ht="19.350000000000001" customHeight="1" x14ac:dyDescent="0.2">
      <c r="B36" s="101" t="s">
        <v>252</v>
      </c>
      <c r="C36" s="68" t="s">
        <v>253</v>
      </c>
      <c r="D36" s="130" t="s">
        <v>251</v>
      </c>
      <c r="E36" s="65" t="s">
        <v>225</v>
      </c>
      <c r="F36" s="131"/>
      <c r="G36" s="126">
        <f t="shared" si="0"/>
        <v>0</v>
      </c>
    </row>
    <row r="37" spans="2:7" ht="19.350000000000001" customHeight="1" x14ac:dyDescent="0.2">
      <c r="B37" s="101" t="s">
        <v>254</v>
      </c>
      <c r="C37" s="68" t="s">
        <v>255</v>
      </c>
      <c r="D37" s="130" t="s">
        <v>251</v>
      </c>
      <c r="E37" s="65" t="s">
        <v>225</v>
      </c>
      <c r="F37" s="131"/>
      <c r="G37" s="126">
        <f t="shared" si="0"/>
        <v>0</v>
      </c>
    </row>
    <row r="38" spans="2:7" ht="19.350000000000001" customHeight="1" x14ac:dyDescent="0.2">
      <c r="B38" s="101" t="s">
        <v>256</v>
      </c>
      <c r="C38" s="68" t="s">
        <v>257</v>
      </c>
      <c r="D38" s="130" t="s">
        <v>251</v>
      </c>
      <c r="E38" s="65" t="s">
        <v>225</v>
      </c>
      <c r="F38" s="131"/>
      <c r="G38" s="126">
        <f t="shared" si="0"/>
        <v>0</v>
      </c>
    </row>
    <row r="39" spans="2:7" ht="19.350000000000001" customHeight="1" x14ac:dyDescent="0.2">
      <c r="B39" s="101" t="s">
        <v>258</v>
      </c>
      <c r="C39" s="68" t="s">
        <v>259</v>
      </c>
      <c r="D39" s="130" t="s">
        <v>251</v>
      </c>
      <c r="E39" s="65" t="s">
        <v>225</v>
      </c>
      <c r="F39" s="131"/>
      <c r="G39" s="126">
        <f t="shared" si="0"/>
        <v>0</v>
      </c>
    </row>
    <row r="40" spans="2:7" ht="19.350000000000001" customHeight="1" x14ac:dyDescent="0.2">
      <c r="B40" s="101" t="s">
        <v>260</v>
      </c>
      <c r="C40" s="68" t="s">
        <v>261</v>
      </c>
      <c r="D40" s="130" t="s">
        <v>251</v>
      </c>
      <c r="E40" s="65" t="s">
        <v>225</v>
      </c>
      <c r="F40" s="131"/>
      <c r="G40" s="126">
        <f t="shared" si="0"/>
        <v>0</v>
      </c>
    </row>
    <row r="41" spans="2:7" ht="19.350000000000001" customHeight="1" x14ac:dyDescent="0.2">
      <c r="B41" s="101" t="s">
        <v>262</v>
      </c>
      <c r="C41" s="136" t="s">
        <v>263</v>
      </c>
      <c r="D41" s="130" t="s">
        <v>251</v>
      </c>
      <c r="E41" s="65" t="s">
        <v>225</v>
      </c>
      <c r="F41" s="131"/>
      <c r="G41" s="126">
        <f t="shared" si="0"/>
        <v>0</v>
      </c>
    </row>
  </sheetData>
  <sheetProtection formatCells="0" formatColumns="0" formatRows="0" autoFilter="0"/>
  <mergeCells count="1">
    <mergeCell ref="B6:F6"/>
  </mergeCells>
  <dataValidations count="1">
    <dataValidation type="list" allowBlank="1" showInputMessage="1" showErrorMessage="1" sqref="E11:E41" xr:uid="{E91B1168-EE75-4CCB-B71F-6870C2EA72B0}">
      <formula1>"&lt;Select One&gt;,Yes,No,Provided,Not Provided,N/A"</formula1>
    </dataValidation>
  </dataValidations>
  <pageMargins left="0.2" right="0.2" top="0.25" bottom="0.5" header="0.3" footer="0.3"/>
  <pageSetup scale="63" orientation="portrait" r:id="rId1"/>
  <headerFooter>
    <oddFooter>&amp;L&amp;A&amp;CPage &amp;P of &amp;N</oddFooter>
  </headerFooter>
  <legacyDrawingHF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6E579F-CD92-45E9-BD25-6EAF0B367F0F}">
  <sheetPr>
    <tabColor theme="9" tint="0.59999389629810485"/>
  </sheetPr>
  <dimension ref="B1:N63"/>
  <sheetViews>
    <sheetView workbookViewId="0">
      <selection activeCell="C18" sqref="C18"/>
    </sheetView>
  </sheetViews>
  <sheetFormatPr defaultColWidth="8.875" defaultRowHeight="12.75" x14ac:dyDescent="0.2"/>
  <cols>
    <col min="1" max="1" width="1.5" style="100" customWidth="1"/>
    <col min="2" max="2" width="52.5" style="100" customWidth="1"/>
    <col min="3" max="3" width="21.5" style="100" bestFit="1" customWidth="1"/>
    <col min="4" max="4" width="18.625" style="100" bestFit="1" customWidth="1"/>
    <col min="5" max="5" width="15.125" style="100" customWidth="1"/>
    <col min="6" max="6" width="23.375" style="100" customWidth="1"/>
    <col min="7" max="7" width="34.125" style="100" customWidth="1"/>
    <col min="8" max="8" width="3.125" style="100" customWidth="1"/>
    <col min="9" max="9" width="21.5" style="100" bestFit="1" customWidth="1"/>
    <col min="10" max="10" width="19.625" style="100" customWidth="1"/>
    <col min="11" max="13" width="17.125" style="100" customWidth="1"/>
    <col min="14" max="14" width="3.125" style="100" customWidth="1"/>
    <col min="15" max="16384" width="8.875" style="100"/>
  </cols>
  <sheetData>
    <row r="1" spans="2:14" s="29" customFormat="1" ht="15.75" x14ac:dyDescent="0.25">
      <c r="B1" s="27" t="str">
        <f>INPUT!$C$3</f>
        <v>Albemarle</v>
      </c>
      <c r="E1" s="24"/>
      <c r="F1" s="24"/>
      <c r="G1" s="24"/>
      <c r="H1" s="24"/>
      <c r="N1" s="24"/>
    </row>
    <row r="2" spans="2:14" s="29" customFormat="1" ht="15.75" x14ac:dyDescent="0.25">
      <c r="B2" s="27" t="str">
        <f>INPUT!$D$11</f>
        <v>RFP#&lt;######&gt;</v>
      </c>
      <c r="E2" s="24"/>
      <c r="F2" s="24"/>
      <c r="G2" s="24"/>
      <c r="H2" s="24"/>
      <c r="N2" s="24"/>
    </row>
    <row r="3" spans="2:14" s="29" customFormat="1" ht="15.75" x14ac:dyDescent="0.25">
      <c r="B3" s="27" t="str">
        <f>INPUT!$C$23</f>
        <v>Dental</v>
      </c>
      <c r="E3" s="24"/>
      <c r="F3" s="24"/>
      <c r="G3" s="24"/>
      <c r="H3" s="24"/>
      <c r="N3" s="24"/>
    </row>
    <row r="4" spans="2:14" s="29" customFormat="1" ht="15.75" x14ac:dyDescent="0.25">
      <c r="B4" s="30" t="str">
        <f>INPUT!$F$55</f>
        <v>Financial Proposal Form 2.0 - Administrative Services Only (ASO) Fees</v>
      </c>
      <c r="E4" s="24"/>
      <c r="F4" s="24"/>
      <c r="G4" s="24"/>
      <c r="H4" s="24"/>
      <c r="N4" s="24"/>
    </row>
    <row r="5" spans="2:14" s="12" customFormat="1" ht="19.5" thickBot="1" x14ac:dyDescent="0.3">
      <c r="B5" s="22"/>
      <c r="E5" s="24"/>
      <c r="F5" s="24"/>
      <c r="G5" s="24"/>
      <c r="H5" s="24"/>
      <c r="N5" s="24"/>
    </row>
    <row r="6" spans="2:14" ht="13.5" thickBot="1" x14ac:dyDescent="0.25">
      <c r="B6" s="151" t="s">
        <v>217</v>
      </c>
      <c r="C6" s="362">
        <f>'Instructions &amp; Info'!$C$43</f>
        <v>0</v>
      </c>
      <c r="D6" s="363"/>
    </row>
    <row r="7" spans="2:14" s="12" customFormat="1" ht="15.75" x14ac:dyDescent="0.25">
      <c r="B7" s="23"/>
      <c r="C7" s="123"/>
      <c r="D7" s="123"/>
      <c r="E7" s="24"/>
      <c r="F7" s="24"/>
      <c r="G7" s="24"/>
      <c r="H7" s="24"/>
      <c r="I7" s="29"/>
      <c r="J7" s="29"/>
      <c r="N7" s="24"/>
    </row>
    <row r="8" spans="2:14" x14ac:dyDescent="0.2">
      <c r="B8" s="194" t="s">
        <v>264</v>
      </c>
      <c r="C8" s="366" t="s">
        <v>265</v>
      </c>
      <c r="D8" s="367"/>
      <c r="I8" s="366" t="s">
        <v>265</v>
      </c>
      <c r="J8" s="367"/>
    </row>
    <row r="9" spans="2:14" x14ac:dyDescent="0.2">
      <c r="B9" s="151"/>
      <c r="C9" s="195"/>
      <c r="D9" s="195"/>
    </row>
    <row r="10" spans="2:14" x14ac:dyDescent="0.2">
      <c r="B10" s="255" t="s">
        <v>266</v>
      </c>
      <c r="C10" s="364" t="s">
        <v>267</v>
      </c>
      <c r="D10" s="365"/>
      <c r="I10" s="364" t="s">
        <v>268</v>
      </c>
      <c r="J10" s="365"/>
    </row>
    <row r="11" spans="2:14" ht="13.5" thickBot="1" x14ac:dyDescent="0.25">
      <c r="B11" s="196" t="s">
        <v>269</v>
      </c>
      <c r="C11" s="368" t="s">
        <v>267</v>
      </c>
      <c r="D11" s="369"/>
      <c r="I11" s="368" t="s">
        <v>270</v>
      </c>
      <c r="J11" s="369"/>
    </row>
    <row r="12" spans="2:14" ht="13.5" thickTop="1" x14ac:dyDescent="0.2">
      <c r="B12" s="197" t="s">
        <v>271</v>
      </c>
      <c r="C12" s="198"/>
      <c r="D12" s="198"/>
      <c r="I12" s="198"/>
      <c r="J12" s="198"/>
    </row>
    <row r="13" spans="2:14" x14ac:dyDescent="0.2">
      <c r="B13" s="199" t="s">
        <v>272</v>
      </c>
      <c r="C13" s="370">
        <f>SUM('Rate History'!E11:E41)</f>
        <v>3370</v>
      </c>
      <c r="D13" s="371"/>
      <c r="I13" s="370"/>
      <c r="J13" s="371"/>
    </row>
    <row r="14" spans="2:14" x14ac:dyDescent="0.2">
      <c r="B14" s="199"/>
      <c r="C14" s="370"/>
      <c r="D14" s="371"/>
      <c r="I14" s="370"/>
      <c r="J14" s="371"/>
    </row>
    <row r="15" spans="2:14" x14ac:dyDescent="0.2">
      <c r="B15" s="200" t="s">
        <v>273</v>
      </c>
      <c r="C15" s="372">
        <f>SUM(C13:D14)</f>
        <v>3370</v>
      </c>
      <c r="D15" s="373"/>
      <c r="I15" s="372">
        <f>C15</f>
        <v>3370</v>
      </c>
      <c r="J15" s="373"/>
    </row>
    <row r="16" spans="2:14" ht="38.25" x14ac:dyDescent="0.2">
      <c r="B16" s="201" t="s">
        <v>274</v>
      </c>
      <c r="C16" s="270" t="s">
        <v>275</v>
      </c>
      <c r="D16" s="270" t="s">
        <v>276</v>
      </c>
      <c r="E16" s="271" t="s">
        <v>277</v>
      </c>
      <c r="F16" s="271" t="s">
        <v>278</v>
      </c>
      <c r="G16" s="272" t="s">
        <v>279</v>
      </c>
      <c r="I16" s="270" t="s">
        <v>276</v>
      </c>
      <c r="J16" s="270" t="s">
        <v>276</v>
      </c>
      <c r="K16" s="271" t="s">
        <v>277</v>
      </c>
      <c r="L16" s="271" t="s">
        <v>278</v>
      </c>
      <c r="M16" s="272" t="s">
        <v>279</v>
      </c>
    </row>
    <row r="17" spans="2:13" x14ac:dyDescent="0.2">
      <c r="B17" s="203" t="s">
        <v>280</v>
      </c>
      <c r="C17" s="204"/>
      <c r="D17" s="230"/>
      <c r="E17" s="231" t="s">
        <v>225</v>
      </c>
      <c r="F17" s="231"/>
      <c r="G17" s="231"/>
      <c r="I17" s="204"/>
      <c r="J17" s="204"/>
      <c r="K17" s="231" t="s">
        <v>225</v>
      </c>
      <c r="L17" s="231"/>
      <c r="M17" s="231"/>
    </row>
    <row r="18" spans="2:13" x14ac:dyDescent="0.2">
      <c r="B18" s="203" t="s">
        <v>281</v>
      </c>
      <c r="C18" s="204"/>
      <c r="D18" s="230"/>
      <c r="E18" s="231" t="s">
        <v>225</v>
      </c>
      <c r="F18" s="231"/>
      <c r="G18" s="231"/>
      <c r="I18" s="204"/>
      <c r="J18" s="204"/>
      <c r="K18" s="231" t="s">
        <v>225</v>
      </c>
      <c r="L18" s="231"/>
      <c r="M18" s="231"/>
    </row>
    <row r="19" spans="2:13" x14ac:dyDescent="0.2">
      <c r="B19" s="205" t="s">
        <v>282</v>
      </c>
      <c r="C19" s="206"/>
      <c r="D19" s="206"/>
      <c r="E19" s="231" t="s">
        <v>225</v>
      </c>
      <c r="F19" s="231"/>
      <c r="G19" s="231"/>
      <c r="I19" s="206"/>
      <c r="J19" s="206"/>
      <c r="K19" s="231" t="s">
        <v>225</v>
      </c>
      <c r="L19" s="231"/>
      <c r="M19" s="231"/>
    </row>
    <row r="20" spans="2:13" x14ac:dyDescent="0.2">
      <c r="B20" s="205" t="s">
        <v>283</v>
      </c>
      <c r="C20" s="206"/>
      <c r="D20" s="206"/>
      <c r="E20" s="231" t="s">
        <v>225</v>
      </c>
      <c r="F20" s="231"/>
      <c r="G20" s="231"/>
      <c r="I20" s="206"/>
      <c r="J20" s="206"/>
      <c r="K20" s="231" t="s">
        <v>225</v>
      </c>
      <c r="L20" s="231"/>
      <c r="M20" s="231"/>
    </row>
    <row r="21" spans="2:13" x14ac:dyDescent="0.2">
      <c r="B21" s="207" t="s">
        <v>284</v>
      </c>
      <c r="C21" s="206"/>
      <c r="D21" s="206"/>
      <c r="E21" s="231" t="s">
        <v>225</v>
      </c>
      <c r="F21" s="231"/>
      <c r="G21" s="231"/>
      <c r="I21" s="206"/>
      <c r="J21" s="206"/>
      <c r="K21" s="231" t="s">
        <v>225</v>
      </c>
      <c r="L21" s="231"/>
      <c r="M21" s="231"/>
    </row>
    <row r="22" spans="2:13" x14ac:dyDescent="0.2">
      <c r="B22" s="205" t="s">
        <v>285</v>
      </c>
      <c r="C22" s="206"/>
      <c r="D22" s="206"/>
      <c r="E22" s="231" t="s">
        <v>225</v>
      </c>
      <c r="F22" s="231"/>
      <c r="G22" s="231"/>
      <c r="I22" s="206"/>
      <c r="J22" s="206"/>
      <c r="K22" s="231" t="s">
        <v>225</v>
      </c>
      <c r="L22" s="231"/>
      <c r="M22" s="231"/>
    </row>
    <row r="23" spans="2:13" x14ac:dyDescent="0.2">
      <c r="B23" s="205" t="s">
        <v>286</v>
      </c>
      <c r="C23" s="206"/>
      <c r="D23" s="206"/>
      <c r="E23" s="231" t="s">
        <v>225</v>
      </c>
      <c r="F23" s="231"/>
      <c r="G23" s="231"/>
      <c r="I23" s="206"/>
      <c r="J23" s="206"/>
      <c r="K23" s="231" t="s">
        <v>225</v>
      </c>
      <c r="L23" s="231"/>
      <c r="M23" s="231"/>
    </row>
    <row r="24" spans="2:13" x14ac:dyDescent="0.2">
      <c r="B24" s="205" t="s">
        <v>287</v>
      </c>
      <c r="C24" s="206"/>
      <c r="D24" s="206"/>
      <c r="E24" s="231" t="s">
        <v>225</v>
      </c>
      <c r="F24" s="231"/>
      <c r="G24" s="231"/>
      <c r="I24" s="206"/>
      <c r="J24" s="206"/>
      <c r="K24" s="231" t="s">
        <v>225</v>
      </c>
      <c r="L24" s="231"/>
      <c r="M24" s="231"/>
    </row>
    <row r="25" spans="2:13" x14ac:dyDescent="0.2">
      <c r="B25" s="205" t="s">
        <v>288</v>
      </c>
      <c r="C25" s="206"/>
      <c r="D25" s="206"/>
      <c r="E25" s="231" t="s">
        <v>225</v>
      </c>
      <c r="F25" s="231"/>
      <c r="G25" s="231"/>
      <c r="I25" s="206"/>
      <c r="J25" s="206"/>
      <c r="K25" s="231" t="s">
        <v>225</v>
      </c>
      <c r="L25" s="231"/>
      <c r="M25" s="231"/>
    </row>
    <row r="26" spans="2:13" x14ac:dyDescent="0.2">
      <c r="B26" s="205" t="s">
        <v>289</v>
      </c>
      <c r="C26" s="206"/>
      <c r="D26" s="206"/>
      <c r="E26" s="231" t="s">
        <v>225</v>
      </c>
      <c r="F26" s="231"/>
      <c r="G26" s="231"/>
      <c r="I26" s="206"/>
      <c r="J26" s="206"/>
      <c r="K26" s="231" t="s">
        <v>225</v>
      </c>
      <c r="L26" s="231"/>
      <c r="M26" s="231"/>
    </row>
    <row r="27" spans="2:13" x14ac:dyDescent="0.2">
      <c r="B27" s="205" t="s">
        <v>290</v>
      </c>
      <c r="C27" s="206"/>
      <c r="D27" s="206"/>
      <c r="E27" s="231" t="s">
        <v>225</v>
      </c>
      <c r="F27" s="231"/>
      <c r="G27" s="231"/>
      <c r="I27" s="206"/>
      <c r="J27" s="206"/>
      <c r="K27" s="231" t="s">
        <v>225</v>
      </c>
      <c r="L27" s="231"/>
      <c r="M27" s="231"/>
    </row>
    <row r="28" spans="2:13" x14ac:dyDescent="0.2">
      <c r="B28" s="203" t="s">
        <v>291</v>
      </c>
      <c r="C28" s="206"/>
      <c r="D28" s="206"/>
      <c r="E28" s="231" t="s">
        <v>225</v>
      </c>
      <c r="F28" s="231"/>
      <c r="G28" s="231"/>
      <c r="I28" s="206"/>
      <c r="J28" s="206"/>
      <c r="K28" s="231" t="s">
        <v>225</v>
      </c>
      <c r="L28" s="231"/>
      <c r="M28" s="231"/>
    </row>
    <row r="29" spans="2:13" x14ac:dyDescent="0.2">
      <c r="B29" s="208" t="s">
        <v>292</v>
      </c>
      <c r="C29" s="206"/>
      <c r="D29" s="206"/>
      <c r="E29" s="231" t="s">
        <v>225</v>
      </c>
      <c r="F29" s="231"/>
      <c r="G29" s="231"/>
      <c r="I29" s="206"/>
      <c r="J29" s="206"/>
      <c r="K29" s="231" t="s">
        <v>225</v>
      </c>
      <c r="L29" s="231"/>
      <c r="M29" s="231"/>
    </row>
    <row r="30" spans="2:13" ht="13.5" thickBot="1" x14ac:dyDescent="0.25">
      <c r="B30" s="209" t="s">
        <v>292</v>
      </c>
      <c r="C30" s="210"/>
      <c r="D30" s="210"/>
      <c r="E30" s="232" t="s">
        <v>225</v>
      </c>
      <c r="F30" s="234"/>
      <c r="G30" s="234"/>
      <c r="I30" s="210"/>
      <c r="J30" s="210"/>
      <c r="K30" s="234" t="s">
        <v>225</v>
      </c>
      <c r="L30" s="234"/>
      <c r="M30" s="234"/>
    </row>
    <row r="31" spans="2:13" x14ac:dyDescent="0.2">
      <c r="B31" s="211" t="s">
        <v>293</v>
      </c>
      <c r="C31" s="212">
        <f>SUM(C17:C30)</f>
        <v>0</v>
      </c>
      <c r="D31" s="212">
        <f>SUM(D17:D30)</f>
        <v>0</v>
      </c>
      <c r="E31" s="233"/>
      <c r="I31" s="212">
        <f>SUM(I17:I30)</f>
        <v>0</v>
      </c>
      <c r="J31" s="212">
        <f>SUM(J17:J30)</f>
        <v>0</v>
      </c>
    </row>
    <row r="32" spans="2:13" x14ac:dyDescent="0.2">
      <c r="B32" s="213" t="s">
        <v>294</v>
      </c>
      <c r="C32" s="214">
        <f>C31*12*C13</f>
        <v>0</v>
      </c>
      <c r="D32" s="214">
        <f>D31*12*C13</f>
        <v>0</v>
      </c>
      <c r="I32" s="214">
        <f>I31*12*I13</f>
        <v>0</v>
      </c>
      <c r="J32" s="214">
        <f>J31*12*I13</f>
        <v>0</v>
      </c>
    </row>
    <row r="33" spans="2:14" x14ac:dyDescent="0.2">
      <c r="B33" s="201" t="s">
        <v>295</v>
      </c>
      <c r="C33" s="202"/>
      <c r="D33" s="202"/>
      <c r="I33" s="202"/>
      <c r="J33" s="202"/>
    </row>
    <row r="34" spans="2:14" x14ac:dyDescent="0.2">
      <c r="B34" s="215" t="s">
        <v>296</v>
      </c>
      <c r="C34" s="216"/>
      <c r="D34" s="216"/>
      <c r="I34" s="216"/>
      <c r="J34" s="216"/>
    </row>
    <row r="35" spans="2:14" x14ac:dyDescent="0.2">
      <c r="B35" s="217" t="s">
        <v>297</v>
      </c>
      <c r="C35" s="218"/>
      <c r="D35" s="219"/>
      <c r="E35" s="220"/>
      <c r="F35" s="220"/>
      <c r="G35" s="220"/>
      <c r="H35" s="220"/>
      <c r="I35" s="218"/>
      <c r="J35" s="219"/>
      <c r="N35" s="220"/>
    </row>
    <row r="36" spans="2:14" x14ac:dyDescent="0.2">
      <c r="B36" s="217" t="s">
        <v>298</v>
      </c>
      <c r="C36" s="221"/>
      <c r="D36" s="222"/>
      <c r="I36" s="221"/>
      <c r="J36" s="222"/>
    </row>
    <row r="37" spans="2:14" x14ac:dyDescent="0.2">
      <c r="B37" s="223" t="s">
        <v>299</v>
      </c>
      <c r="C37" s="374" t="s">
        <v>300</v>
      </c>
      <c r="D37" s="375"/>
      <c r="I37" s="374" t="s">
        <v>300</v>
      </c>
      <c r="J37" s="375"/>
    </row>
    <row r="38" spans="2:14" x14ac:dyDescent="0.2">
      <c r="B38" s="224" t="str">
        <f>"YEAR 2 - "&amp;YEAR(INPUT!$C$8)+1</f>
        <v>YEAR 2 - 2029</v>
      </c>
      <c r="C38" s="225"/>
      <c r="D38" s="225"/>
      <c r="I38" s="225"/>
      <c r="J38" s="225"/>
    </row>
    <row r="39" spans="2:14" x14ac:dyDescent="0.2">
      <c r="B39" s="224" t="str">
        <f>"YEAR 3 - "&amp;YEAR(INPUT!$C$8)+2</f>
        <v>YEAR 3 - 2030</v>
      </c>
      <c r="C39" s="225"/>
      <c r="D39" s="225"/>
      <c r="I39" s="225"/>
      <c r="J39" s="225"/>
    </row>
    <row r="40" spans="2:14" x14ac:dyDescent="0.2">
      <c r="B40" s="224" t="str">
        <f>"YEAR 4 - "&amp;YEAR(INPUT!$C$8)+3</f>
        <v>YEAR 4 - 2031</v>
      </c>
      <c r="C40" s="225"/>
      <c r="D40" s="225"/>
      <c r="I40" s="225"/>
      <c r="J40" s="225"/>
    </row>
    <row r="41" spans="2:14" x14ac:dyDescent="0.2">
      <c r="B41" s="224" t="str">
        <f>"YEAR 5 - "&amp;YEAR(INPUT!$C$8)+4</f>
        <v>YEAR 5 - 2032</v>
      </c>
      <c r="C41" s="225"/>
      <c r="D41" s="225"/>
      <c r="I41" s="225"/>
      <c r="J41" s="225"/>
    </row>
    <row r="42" spans="2:14" x14ac:dyDescent="0.2">
      <c r="B42" s="223" t="s">
        <v>301</v>
      </c>
      <c r="C42" s="376" t="s">
        <v>302</v>
      </c>
      <c r="D42" s="377"/>
      <c r="I42" s="376" t="s">
        <v>302</v>
      </c>
      <c r="J42" s="377"/>
    </row>
    <row r="43" spans="2:14" x14ac:dyDescent="0.2">
      <c r="B43" s="208" t="s">
        <v>253</v>
      </c>
      <c r="C43" s="225"/>
      <c r="D43" s="225"/>
      <c r="I43" s="225"/>
      <c r="J43" s="225"/>
    </row>
    <row r="44" spans="2:14" x14ac:dyDescent="0.2">
      <c r="B44" s="208" t="s">
        <v>255</v>
      </c>
      <c r="C44" s="225"/>
      <c r="D44" s="225"/>
      <c r="I44" s="225"/>
      <c r="J44" s="225"/>
    </row>
    <row r="45" spans="2:14" x14ac:dyDescent="0.2">
      <c r="B45" s="208" t="s">
        <v>303</v>
      </c>
      <c r="C45" s="225"/>
      <c r="D45" s="225"/>
      <c r="I45" s="225"/>
      <c r="J45" s="225"/>
    </row>
    <row r="46" spans="2:14" x14ac:dyDescent="0.2">
      <c r="B46" s="208" t="s">
        <v>304</v>
      </c>
      <c r="C46" s="225"/>
      <c r="D46" s="225"/>
      <c r="I46" s="225"/>
      <c r="J46" s="225"/>
    </row>
    <row r="47" spans="2:14" x14ac:dyDescent="0.2">
      <c r="B47" s="208" t="s">
        <v>292</v>
      </c>
      <c r="C47" s="225"/>
      <c r="D47" s="225"/>
      <c r="I47" s="225"/>
      <c r="J47" s="225"/>
    </row>
    <row r="48" spans="2:14" x14ac:dyDescent="0.2">
      <c r="B48" s="223" t="s">
        <v>305</v>
      </c>
      <c r="C48" s="376" t="s">
        <v>306</v>
      </c>
      <c r="D48" s="377"/>
      <c r="I48" s="376" t="s">
        <v>306</v>
      </c>
      <c r="J48" s="377"/>
    </row>
    <row r="49" spans="2:10" x14ac:dyDescent="0.2">
      <c r="B49" s="208" t="s">
        <v>307</v>
      </c>
      <c r="C49" s="225"/>
      <c r="D49" s="225"/>
      <c r="I49" s="225"/>
      <c r="J49" s="225"/>
    </row>
    <row r="50" spans="2:10" x14ac:dyDescent="0.2">
      <c r="B50" s="208" t="s">
        <v>308</v>
      </c>
      <c r="C50" s="225"/>
      <c r="D50" s="225"/>
      <c r="I50" s="225"/>
      <c r="J50" s="225"/>
    </row>
    <row r="51" spans="2:10" x14ac:dyDescent="0.2">
      <c r="B51" s="208" t="s">
        <v>309</v>
      </c>
      <c r="C51" s="225"/>
      <c r="D51" s="225"/>
      <c r="I51" s="225"/>
      <c r="J51" s="225"/>
    </row>
    <row r="52" spans="2:10" x14ac:dyDescent="0.2">
      <c r="B52" s="208" t="s">
        <v>310</v>
      </c>
      <c r="C52" s="225"/>
      <c r="D52" s="225"/>
      <c r="I52" s="225"/>
      <c r="J52" s="225"/>
    </row>
    <row r="53" spans="2:10" x14ac:dyDescent="0.2">
      <c r="B53" s="226" t="s">
        <v>311</v>
      </c>
      <c r="C53" s="227"/>
      <c r="D53" s="227"/>
      <c r="I53" s="227"/>
      <c r="J53" s="227"/>
    </row>
    <row r="54" spans="2:10" x14ac:dyDescent="0.2">
      <c r="B54" s="208" t="s">
        <v>312</v>
      </c>
      <c r="C54" s="225"/>
      <c r="D54" s="225"/>
      <c r="I54" s="225"/>
      <c r="J54" s="225"/>
    </row>
    <row r="55" spans="2:10" x14ac:dyDescent="0.2">
      <c r="B55" s="208" t="s">
        <v>313</v>
      </c>
      <c r="C55" s="225"/>
      <c r="D55" s="225"/>
      <c r="I55" s="225"/>
      <c r="J55" s="225"/>
    </row>
    <row r="56" spans="2:10" x14ac:dyDescent="0.2">
      <c r="B56" s="208" t="s">
        <v>292</v>
      </c>
      <c r="C56" s="225"/>
      <c r="D56" s="225"/>
      <c r="I56" s="225"/>
      <c r="J56" s="225"/>
    </row>
    <row r="57" spans="2:10" x14ac:dyDescent="0.2">
      <c r="B57" s="223" t="s">
        <v>314</v>
      </c>
      <c r="C57" s="240" t="s">
        <v>315</v>
      </c>
      <c r="D57" s="240" t="s">
        <v>315</v>
      </c>
      <c r="I57" s="240" t="s">
        <v>315</v>
      </c>
      <c r="J57" s="240" t="s">
        <v>315</v>
      </c>
    </row>
    <row r="58" spans="2:10" ht="25.7" customHeight="1" x14ac:dyDescent="0.2">
      <c r="B58" s="208" t="s">
        <v>316</v>
      </c>
      <c r="C58" s="257"/>
      <c r="D58" s="257"/>
      <c r="I58" s="257"/>
      <c r="J58" s="257"/>
    </row>
    <row r="59" spans="2:10" ht="25.7" customHeight="1" x14ac:dyDescent="0.2">
      <c r="B59" s="208" t="s">
        <v>317</v>
      </c>
      <c r="C59" s="257"/>
      <c r="D59" s="257"/>
      <c r="I59" s="257"/>
      <c r="J59" s="257"/>
    </row>
    <row r="60" spans="2:10" ht="25.7" customHeight="1" x14ac:dyDescent="0.2">
      <c r="B60" s="208" t="s">
        <v>318</v>
      </c>
      <c r="C60" s="256"/>
      <c r="D60" s="239"/>
      <c r="I60" s="256"/>
      <c r="J60" s="239"/>
    </row>
    <row r="61" spans="2:10" ht="25.7" customHeight="1" x14ac:dyDescent="0.2">
      <c r="B61" s="208" t="s">
        <v>319</v>
      </c>
      <c r="C61" s="256"/>
      <c r="D61" s="238"/>
      <c r="I61" s="256"/>
      <c r="J61" s="238"/>
    </row>
    <row r="62" spans="2:10" ht="22.35" customHeight="1" x14ac:dyDescent="0.2">
      <c r="B62" s="208" t="s">
        <v>320</v>
      </c>
      <c r="C62" s="256"/>
      <c r="D62" s="239"/>
      <c r="I62" s="256"/>
      <c r="J62" s="239"/>
    </row>
    <row r="63" spans="2:10" ht="22.35" customHeight="1" x14ac:dyDescent="0.2">
      <c r="B63" s="208" t="s">
        <v>321</v>
      </c>
      <c r="C63" s="256"/>
      <c r="D63" s="238"/>
      <c r="I63" s="256"/>
      <c r="J63" s="238"/>
    </row>
  </sheetData>
  <mergeCells count="19">
    <mergeCell ref="I15:J15"/>
    <mergeCell ref="I37:J37"/>
    <mergeCell ref="I42:J42"/>
    <mergeCell ref="I48:J48"/>
    <mergeCell ref="I8:J8"/>
    <mergeCell ref="I10:J10"/>
    <mergeCell ref="I11:J11"/>
    <mergeCell ref="I13:J13"/>
    <mergeCell ref="I14:J14"/>
    <mergeCell ref="C15:D15"/>
    <mergeCell ref="C37:D37"/>
    <mergeCell ref="C42:D42"/>
    <mergeCell ref="C48:D48"/>
    <mergeCell ref="C14:D14"/>
    <mergeCell ref="C6:D6"/>
    <mergeCell ref="C10:D10"/>
    <mergeCell ref="C8:D8"/>
    <mergeCell ref="C11:D11"/>
    <mergeCell ref="C13:D13"/>
  </mergeCells>
  <dataValidations count="1">
    <dataValidation type="list" allowBlank="1" showInputMessage="1" sqref="E17:G30 K17:M30" xr:uid="{D0C1A3ED-0413-495A-A5F0-D103A554F386}">
      <formula1>"&lt;Select One&gt;,Yes,No"</formula1>
    </dataValidation>
  </dataValidations>
  <pageMargins left="0.2" right="0.2" top="0.25" bottom="0.5" header="0.3" footer="0.3"/>
  <pageSetup scale="75" orientation="portrait" r:id="rId1"/>
  <headerFooter>
    <oddFooter>&amp;L&amp;A&amp;CPage &amp;P of &amp;N</oddFooter>
  </headerFooter>
  <legacyDrawingHF r:id="rId2"/>
  <extLst>
    <ext xmlns:x14="http://schemas.microsoft.com/office/spreadsheetml/2009/9/main" uri="{CCE6A557-97BC-4b89-ADB6-D9C93CAAB3DF}">
      <x14:dataValidations xmlns:xm="http://schemas.microsoft.com/office/excel/2006/main" count="1">
        <x14:dataValidation type="list" allowBlank="1" showInputMessage="1" xr:uid="{67439B6A-7F9D-4DB4-8F78-FED3F498E0F8}">
          <x14:formula1>
            <xm:f>'Instructions &amp; Info'!$C$48:$C$49</xm:f>
          </x14:formula1>
          <xm:sqref>C8 I8</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029725-194E-45B3-AB21-149A8CAE6A95}">
  <sheetPr codeName="Sheet18">
    <tabColor theme="9" tint="0.59999389629810485"/>
  </sheetPr>
  <dimension ref="A1:K397"/>
  <sheetViews>
    <sheetView topLeftCell="A164" workbookViewId="0">
      <selection activeCell="C184" sqref="C184"/>
    </sheetView>
  </sheetViews>
  <sheetFormatPr defaultColWidth="8.875" defaultRowHeight="15" x14ac:dyDescent="0.25"/>
  <cols>
    <col min="1" max="1" width="1.5" style="24" customWidth="1"/>
    <col min="2" max="2" width="38.375" style="12" customWidth="1"/>
    <col min="3" max="3" width="61.375" style="12" customWidth="1"/>
    <col min="4" max="4" width="19" style="12" customWidth="1"/>
    <col min="5" max="5" width="19.875" style="12" customWidth="1"/>
    <col min="6" max="6" width="18.875" style="12" customWidth="1"/>
    <col min="7" max="8" width="8.125" style="12"/>
    <col min="9" max="9" width="5.625" style="12" bestFit="1" customWidth="1"/>
    <col min="10" max="10" width="7.5" style="12" customWidth="1"/>
    <col min="11" max="11" width="19" style="12" customWidth="1"/>
    <col min="12" max="12" width="18.625" style="12" bestFit="1" customWidth="1"/>
    <col min="13" max="13" width="17.875" style="12" customWidth="1"/>
    <col min="14" max="16384" width="8.875" style="12"/>
  </cols>
  <sheetData>
    <row r="1" spans="1:11" s="29" customFormat="1" ht="15.75" x14ac:dyDescent="0.25">
      <c r="A1" s="24"/>
      <c r="B1" s="27" t="str">
        <f>INPUT!$C$3</f>
        <v>Albemarle</v>
      </c>
    </row>
    <row r="2" spans="1:11" s="29" customFormat="1" ht="15.75" x14ac:dyDescent="0.25">
      <c r="A2" s="24"/>
      <c r="B2" s="27" t="str">
        <f>INPUT!$D$11</f>
        <v>RFP#&lt;######&gt;</v>
      </c>
    </row>
    <row r="3" spans="1:11" s="29" customFormat="1" ht="15.75" x14ac:dyDescent="0.25">
      <c r="A3" s="24"/>
      <c r="B3" s="27" t="str">
        <f>INPUT!$C$23</f>
        <v>Dental</v>
      </c>
    </row>
    <row r="4" spans="1:11" s="29" customFormat="1" ht="15.75" x14ac:dyDescent="0.25">
      <c r="A4" s="24"/>
      <c r="B4" s="30" t="str">
        <f>INPUT!F56</f>
        <v>Financial Proposal Form 2.1 - DHMO Fee schedule</v>
      </c>
    </row>
    <row r="5" spans="1:11" s="24" customFormat="1" x14ac:dyDescent="0.25"/>
    <row r="6" spans="1:11" ht="15.75" x14ac:dyDescent="0.25">
      <c r="B6" s="388" t="s">
        <v>322</v>
      </c>
      <c r="C6" s="388"/>
      <c r="D6" s="388"/>
      <c r="E6" s="388"/>
      <c r="F6" s="70"/>
      <c r="G6" s="70"/>
      <c r="H6" s="70"/>
    </row>
    <row r="7" spans="1:11" ht="15.75" thickBot="1" x14ac:dyDescent="0.3">
      <c r="B7" s="389" t="s">
        <v>323</v>
      </c>
      <c r="C7" s="389"/>
      <c r="D7" s="389"/>
      <c r="E7" s="389"/>
      <c r="F7" s="71"/>
      <c r="G7" s="70"/>
      <c r="H7" s="70"/>
    </row>
    <row r="8" spans="1:11" ht="15.75" thickBot="1" x14ac:dyDescent="0.3">
      <c r="B8" s="70"/>
      <c r="C8" s="70"/>
      <c r="D8" s="23" t="s">
        <v>217</v>
      </c>
      <c r="E8" s="36">
        <f>'Instructions &amp; Info'!$C$43</f>
        <v>0</v>
      </c>
      <c r="F8" s="70"/>
      <c r="G8" s="70"/>
      <c r="H8" s="70"/>
      <c r="K8" s="145" t="s">
        <v>324</v>
      </c>
    </row>
    <row r="9" spans="1:11" ht="42.75" customHeight="1" thickBot="1" x14ac:dyDescent="0.3">
      <c r="B9" s="74" t="s">
        <v>325</v>
      </c>
      <c r="C9" s="72" t="s">
        <v>326</v>
      </c>
      <c r="D9" s="73" t="s">
        <v>327</v>
      </c>
      <c r="E9" s="75" t="s">
        <v>328</v>
      </c>
      <c r="F9" s="70"/>
      <c r="G9" s="70"/>
      <c r="H9" s="70"/>
      <c r="K9" s="73" t="s">
        <v>327</v>
      </c>
    </row>
    <row r="10" spans="1:11" ht="16.5" thickTop="1" x14ac:dyDescent="0.25">
      <c r="B10" s="390" t="s">
        <v>329</v>
      </c>
      <c r="C10" s="391"/>
      <c r="D10" s="392"/>
      <c r="E10" s="76"/>
      <c r="F10" s="70"/>
      <c r="G10" s="70"/>
      <c r="H10" s="70"/>
    </row>
    <row r="11" spans="1:11" ht="24.75" customHeight="1" x14ac:dyDescent="0.25">
      <c r="B11" s="77"/>
      <c r="C11" s="78" t="s">
        <v>330</v>
      </c>
      <c r="D11" s="79"/>
      <c r="E11" s="82"/>
      <c r="F11" s="70"/>
      <c r="G11" s="70"/>
      <c r="H11" s="70"/>
      <c r="K11" s="79">
        <v>0</v>
      </c>
    </row>
    <row r="12" spans="1:11" ht="71.25" customHeight="1" x14ac:dyDescent="0.25">
      <c r="B12" s="393" t="s">
        <v>331</v>
      </c>
      <c r="C12" s="394"/>
      <c r="D12" s="395"/>
      <c r="E12" s="80"/>
      <c r="F12" s="70"/>
      <c r="G12" s="70"/>
      <c r="H12" s="70"/>
    </row>
    <row r="13" spans="1:11" ht="25.5" x14ac:dyDescent="0.25">
      <c r="B13" s="81" t="s">
        <v>332</v>
      </c>
      <c r="C13" s="78" t="s">
        <v>333</v>
      </c>
      <c r="D13" s="79"/>
      <c r="E13" s="82"/>
      <c r="F13" s="70"/>
      <c r="G13" s="70"/>
      <c r="H13" s="70"/>
      <c r="K13" s="79">
        <v>0</v>
      </c>
    </row>
    <row r="14" spans="1:11" x14ac:dyDescent="0.25">
      <c r="B14" s="81" t="s">
        <v>334</v>
      </c>
      <c r="C14" s="83" t="s">
        <v>335</v>
      </c>
      <c r="D14" s="79"/>
      <c r="E14" s="82"/>
      <c r="F14" s="70"/>
      <c r="G14" s="70"/>
      <c r="H14" s="70"/>
      <c r="K14" s="79">
        <v>0</v>
      </c>
    </row>
    <row r="15" spans="1:11" x14ac:dyDescent="0.25">
      <c r="B15" s="81" t="s">
        <v>336</v>
      </c>
      <c r="C15" s="83" t="s">
        <v>337</v>
      </c>
      <c r="D15" s="79"/>
      <c r="E15" s="82"/>
      <c r="F15" s="70"/>
      <c r="G15" s="70"/>
      <c r="H15" s="70"/>
      <c r="K15" s="79">
        <v>0</v>
      </c>
    </row>
    <row r="16" spans="1:11" ht="25.5" x14ac:dyDescent="0.25">
      <c r="B16" s="81" t="s">
        <v>338</v>
      </c>
      <c r="C16" s="78" t="s">
        <v>339</v>
      </c>
      <c r="D16" s="79"/>
      <c r="E16" s="82"/>
      <c r="F16" s="70"/>
      <c r="G16" s="70"/>
      <c r="H16" s="70"/>
      <c r="K16" s="79">
        <v>0</v>
      </c>
    </row>
    <row r="17" spans="2:11" x14ac:dyDescent="0.25">
      <c r="B17" s="81" t="s">
        <v>340</v>
      </c>
      <c r="C17" s="83" t="s">
        <v>341</v>
      </c>
      <c r="D17" s="79"/>
      <c r="E17" s="82"/>
      <c r="F17" s="70"/>
      <c r="G17" s="70"/>
      <c r="H17" s="70"/>
      <c r="K17" s="79">
        <v>0</v>
      </c>
    </row>
    <row r="18" spans="2:11" ht="38.25" x14ac:dyDescent="0.25">
      <c r="B18" s="81" t="s">
        <v>342</v>
      </c>
      <c r="C18" s="78" t="s">
        <v>343</v>
      </c>
      <c r="D18" s="79"/>
      <c r="E18" s="82"/>
      <c r="F18" s="70"/>
      <c r="G18" s="70"/>
      <c r="H18" s="70"/>
      <c r="K18" s="79">
        <v>0</v>
      </c>
    </row>
    <row r="19" spans="2:11" ht="25.5" x14ac:dyDescent="0.25">
      <c r="B19" s="81" t="s">
        <v>344</v>
      </c>
      <c r="C19" s="83" t="s">
        <v>345</v>
      </c>
      <c r="D19" s="79"/>
      <c r="E19" s="82"/>
      <c r="F19" s="70"/>
      <c r="G19" s="70"/>
      <c r="H19" s="70"/>
      <c r="K19" s="79">
        <v>0</v>
      </c>
    </row>
    <row r="20" spans="2:11" x14ac:dyDescent="0.25">
      <c r="B20" s="81" t="s">
        <v>346</v>
      </c>
      <c r="C20" s="83" t="s">
        <v>347</v>
      </c>
      <c r="D20" s="79"/>
      <c r="E20" s="82"/>
      <c r="F20" s="70"/>
      <c r="G20" s="70"/>
      <c r="H20" s="70"/>
      <c r="K20" s="79">
        <v>0</v>
      </c>
    </row>
    <row r="21" spans="2:11" x14ac:dyDescent="0.25">
      <c r="B21" s="81" t="s">
        <v>348</v>
      </c>
      <c r="C21" s="83" t="s">
        <v>349</v>
      </c>
      <c r="D21" s="79"/>
      <c r="E21" s="82"/>
      <c r="F21" s="70"/>
      <c r="G21" s="70"/>
      <c r="H21" s="70"/>
      <c r="K21" s="79">
        <v>0</v>
      </c>
    </row>
    <row r="22" spans="2:11" x14ac:dyDescent="0.25">
      <c r="B22" s="81" t="s">
        <v>350</v>
      </c>
      <c r="C22" s="83" t="s">
        <v>351</v>
      </c>
      <c r="D22" s="79"/>
      <c r="E22" s="82"/>
      <c r="F22" s="70"/>
      <c r="G22" s="70"/>
      <c r="H22" s="70"/>
      <c r="K22" s="79">
        <v>0</v>
      </c>
    </row>
    <row r="23" spans="2:11" x14ac:dyDescent="0.25">
      <c r="B23" s="81" t="s">
        <v>352</v>
      </c>
      <c r="C23" s="83" t="s">
        <v>353</v>
      </c>
      <c r="D23" s="79"/>
      <c r="E23" s="82"/>
      <c r="F23" s="70"/>
      <c r="G23" s="70"/>
      <c r="H23" s="70"/>
      <c r="K23" s="79">
        <v>0</v>
      </c>
    </row>
    <row r="24" spans="2:11" x14ac:dyDescent="0.25">
      <c r="B24" s="81" t="s">
        <v>354</v>
      </c>
      <c r="C24" s="83" t="s">
        <v>355</v>
      </c>
      <c r="D24" s="79"/>
      <c r="E24" s="82"/>
      <c r="F24" s="70"/>
      <c r="G24" s="70"/>
      <c r="H24" s="70"/>
      <c r="K24" s="79">
        <v>0</v>
      </c>
    </row>
    <row r="25" spans="2:11" x14ac:dyDescent="0.25">
      <c r="B25" s="81" t="s">
        <v>356</v>
      </c>
      <c r="C25" s="83" t="s">
        <v>357</v>
      </c>
      <c r="D25" s="79"/>
      <c r="E25" s="82"/>
      <c r="F25" s="70"/>
      <c r="G25" s="70"/>
      <c r="H25" s="70"/>
      <c r="K25" s="79">
        <v>0</v>
      </c>
    </row>
    <row r="26" spans="2:11" x14ac:dyDescent="0.25">
      <c r="B26" s="81" t="s">
        <v>358</v>
      </c>
      <c r="C26" s="83" t="s">
        <v>359</v>
      </c>
      <c r="D26" s="79"/>
      <c r="E26" s="82"/>
      <c r="F26" s="70"/>
      <c r="G26" s="70"/>
      <c r="H26" s="70"/>
      <c r="K26" s="79">
        <v>0</v>
      </c>
    </row>
    <row r="27" spans="2:11" x14ac:dyDescent="0.25">
      <c r="B27" s="81" t="s">
        <v>360</v>
      </c>
      <c r="C27" s="83" t="s">
        <v>361</v>
      </c>
      <c r="D27" s="79"/>
      <c r="E27" s="82"/>
      <c r="F27" s="70"/>
      <c r="G27" s="70"/>
      <c r="H27" s="70"/>
      <c r="K27" s="79">
        <v>0</v>
      </c>
    </row>
    <row r="28" spans="2:11" x14ac:dyDescent="0.25">
      <c r="B28" s="81" t="s">
        <v>362</v>
      </c>
      <c r="C28" s="83" t="s">
        <v>363</v>
      </c>
      <c r="D28" s="79"/>
      <c r="E28" s="82"/>
      <c r="F28" s="70"/>
      <c r="G28" s="70"/>
      <c r="H28" s="70"/>
      <c r="K28" s="79">
        <v>0</v>
      </c>
    </row>
    <row r="29" spans="2:11" x14ac:dyDescent="0.25">
      <c r="B29" s="81" t="s">
        <v>364</v>
      </c>
      <c r="C29" s="83" t="s">
        <v>365</v>
      </c>
      <c r="D29" s="79"/>
      <c r="E29" s="82"/>
      <c r="F29" s="70"/>
      <c r="G29" s="70"/>
      <c r="H29" s="70"/>
      <c r="K29" s="79">
        <v>0</v>
      </c>
    </row>
    <row r="30" spans="2:11" x14ac:dyDescent="0.25">
      <c r="B30" s="81" t="s">
        <v>366</v>
      </c>
      <c r="C30" s="83" t="s">
        <v>367</v>
      </c>
      <c r="D30" s="79"/>
      <c r="E30" s="82"/>
      <c r="F30" s="70"/>
      <c r="G30" s="70"/>
      <c r="H30" s="70"/>
      <c r="K30" s="79">
        <v>0</v>
      </c>
    </row>
    <row r="31" spans="2:11" x14ac:dyDescent="0.25">
      <c r="B31" s="81" t="s">
        <v>368</v>
      </c>
      <c r="C31" s="83" t="s">
        <v>369</v>
      </c>
      <c r="D31" s="79"/>
      <c r="E31" s="82"/>
      <c r="F31" s="70"/>
      <c r="G31" s="70"/>
      <c r="H31" s="70"/>
      <c r="K31" s="79">
        <v>0</v>
      </c>
    </row>
    <row r="32" spans="2:11" ht="38.25" x14ac:dyDescent="0.25">
      <c r="B32" s="81" t="s">
        <v>370</v>
      </c>
      <c r="C32" s="83" t="s">
        <v>371</v>
      </c>
      <c r="D32" s="79"/>
      <c r="E32" s="82"/>
      <c r="F32" s="70"/>
      <c r="G32" s="70"/>
      <c r="H32" s="70"/>
      <c r="K32" s="79">
        <v>0</v>
      </c>
    </row>
    <row r="33" spans="2:11" ht="25.5" x14ac:dyDescent="0.25">
      <c r="B33" s="81" t="s">
        <v>372</v>
      </c>
      <c r="C33" s="83" t="s">
        <v>373</v>
      </c>
      <c r="D33" s="79"/>
      <c r="E33" s="82"/>
      <c r="F33" s="70"/>
      <c r="G33" s="70"/>
      <c r="H33" s="70"/>
      <c r="K33" s="79">
        <v>0</v>
      </c>
    </row>
    <row r="34" spans="2:11" x14ac:dyDescent="0.25">
      <c r="B34" s="81" t="s">
        <v>374</v>
      </c>
      <c r="C34" s="83" t="s">
        <v>375</v>
      </c>
      <c r="D34" s="79"/>
      <c r="E34" s="82"/>
      <c r="F34" s="70"/>
      <c r="G34" s="70"/>
      <c r="H34" s="70"/>
      <c r="K34" s="79">
        <v>0</v>
      </c>
    </row>
    <row r="35" spans="2:11" ht="38.25" x14ac:dyDescent="0.25">
      <c r="B35" s="81" t="s">
        <v>376</v>
      </c>
      <c r="C35" s="83" t="s">
        <v>377</v>
      </c>
      <c r="D35" s="79"/>
      <c r="E35" s="82"/>
      <c r="F35" s="70"/>
      <c r="G35" s="70"/>
      <c r="H35" s="70"/>
      <c r="K35" s="79">
        <v>240</v>
      </c>
    </row>
    <row r="36" spans="2:11" ht="25.5" x14ac:dyDescent="0.25">
      <c r="B36" s="81" t="s">
        <v>378</v>
      </c>
      <c r="C36" s="83" t="s">
        <v>379</v>
      </c>
      <c r="D36" s="79"/>
      <c r="E36" s="82"/>
      <c r="F36" s="70"/>
      <c r="G36" s="70"/>
      <c r="H36" s="70"/>
      <c r="K36" s="79">
        <v>0</v>
      </c>
    </row>
    <row r="37" spans="2:11" x14ac:dyDescent="0.25">
      <c r="B37" s="81" t="s">
        <v>380</v>
      </c>
      <c r="C37" s="83" t="s">
        <v>381</v>
      </c>
      <c r="D37" s="79"/>
      <c r="E37" s="82"/>
      <c r="F37" s="70"/>
      <c r="G37" s="70"/>
      <c r="H37" s="70"/>
      <c r="K37" s="79">
        <v>0</v>
      </c>
    </row>
    <row r="38" spans="2:11" x14ac:dyDescent="0.25">
      <c r="B38" s="81" t="s">
        <v>382</v>
      </c>
      <c r="C38" s="83" t="s">
        <v>383</v>
      </c>
      <c r="D38" s="79"/>
      <c r="E38" s="82"/>
      <c r="F38" s="70"/>
      <c r="G38" s="70"/>
      <c r="H38" s="70"/>
      <c r="K38" s="79">
        <v>0</v>
      </c>
    </row>
    <row r="39" spans="2:11" x14ac:dyDescent="0.25">
      <c r="B39" s="81" t="s">
        <v>384</v>
      </c>
      <c r="C39" s="83" t="s">
        <v>385</v>
      </c>
      <c r="D39" s="79"/>
      <c r="E39" s="82"/>
      <c r="F39" s="70"/>
      <c r="G39" s="70"/>
      <c r="H39" s="70"/>
      <c r="K39" s="79">
        <v>0</v>
      </c>
    </row>
    <row r="40" spans="2:11" ht="38.25" x14ac:dyDescent="0.25">
      <c r="B40" s="81" t="s">
        <v>386</v>
      </c>
      <c r="C40" s="83" t="s">
        <v>387</v>
      </c>
      <c r="D40" s="79"/>
      <c r="E40" s="82"/>
      <c r="F40" s="70"/>
      <c r="G40" s="70"/>
      <c r="H40" s="70"/>
      <c r="K40" s="79">
        <v>0</v>
      </c>
    </row>
    <row r="41" spans="2:11" x14ac:dyDescent="0.25">
      <c r="B41" s="81" t="s">
        <v>388</v>
      </c>
      <c r="C41" s="83" t="s">
        <v>389</v>
      </c>
      <c r="D41" s="79"/>
      <c r="E41" s="82"/>
      <c r="F41" s="70"/>
      <c r="G41" s="70"/>
      <c r="H41" s="70"/>
      <c r="K41" s="79">
        <v>50</v>
      </c>
    </row>
    <row r="42" spans="2:11" x14ac:dyDescent="0.25">
      <c r="B42" s="81" t="s">
        <v>390</v>
      </c>
      <c r="C42" s="78" t="s">
        <v>391</v>
      </c>
      <c r="D42" s="79"/>
      <c r="E42" s="82"/>
      <c r="F42" s="70"/>
      <c r="G42" s="70"/>
      <c r="H42" s="70"/>
      <c r="K42" s="79">
        <v>0</v>
      </c>
    </row>
    <row r="43" spans="2:11" x14ac:dyDescent="0.25">
      <c r="B43" s="81" t="s">
        <v>392</v>
      </c>
      <c r="C43" s="78" t="s">
        <v>393</v>
      </c>
      <c r="D43" s="79"/>
      <c r="E43" s="82"/>
      <c r="F43" s="70"/>
      <c r="G43" s="70"/>
      <c r="H43" s="70"/>
      <c r="K43" s="79">
        <v>0</v>
      </c>
    </row>
    <row r="44" spans="2:11" x14ac:dyDescent="0.25">
      <c r="B44" s="81" t="s">
        <v>394</v>
      </c>
      <c r="C44" s="78" t="s">
        <v>395</v>
      </c>
      <c r="D44" s="79"/>
      <c r="E44" s="82"/>
      <c r="F44" s="70"/>
      <c r="G44" s="70"/>
      <c r="H44" s="70"/>
      <c r="K44" s="79">
        <v>0</v>
      </c>
    </row>
    <row r="45" spans="2:11" x14ac:dyDescent="0.25">
      <c r="B45" s="81" t="s">
        <v>396</v>
      </c>
      <c r="C45" s="78" t="s">
        <v>397</v>
      </c>
      <c r="D45" s="79"/>
      <c r="E45" s="82"/>
      <c r="F45" s="70"/>
      <c r="G45" s="70"/>
      <c r="H45" s="70"/>
      <c r="K45" s="79">
        <v>0</v>
      </c>
    </row>
    <row r="46" spans="2:11" ht="25.5" x14ac:dyDescent="0.25">
      <c r="B46" s="81" t="s">
        <v>398</v>
      </c>
      <c r="C46" s="78" t="s">
        <v>399</v>
      </c>
      <c r="D46" s="79"/>
      <c r="E46" s="82"/>
      <c r="F46" s="70"/>
      <c r="G46" s="70"/>
      <c r="H46" s="70"/>
      <c r="K46" s="79">
        <v>0</v>
      </c>
    </row>
    <row r="47" spans="2:11" ht="38.25" x14ac:dyDescent="0.25">
      <c r="B47" s="81" t="s">
        <v>400</v>
      </c>
      <c r="C47" s="78" t="s">
        <v>401</v>
      </c>
      <c r="D47" s="79"/>
      <c r="E47" s="82"/>
      <c r="F47" s="70"/>
      <c r="G47" s="70"/>
      <c r="H47" s="70"/>
      <c r="K47" s="79">
        <v>0</v>
      </c>
    </row>
    <row r="48" spans="2:11" ht="38.25" x14ac:dyDescent="0.25">
      <c r="B48" s="81" t="s">
        <v>402</v>
      </c>
      <c r="C48" s="78" t="s">
        <v>403</v>
      </c>
      <c r="D48" s="79"/>
      <c r="E48" s="82"/>
      <c r="F48" s="70"/>
      <c r="G48" s="70"/>
      <c r="H48" s="70"/>
      <c r="K48" s="79">
        <v>0</v>
      </c>
    </row>
    <row r="49" spans="2:11" ht="25.5" x14ac:dyDescent="0.25">
      <c r="B49" s="81" t="s">
        <v>404</v>
      </c>
      <c r="C49" s="78" t="s">
        <v>405</v>
      </c>
      <c r="D49" s="79"/>
      <c r="E49" s="82"/>
      <c r="F49" s="70"/>
      <c r="G49" s="70"/>
      <c r="H49" s="70"/>
      <c r="K49" s="79">
        <v>0</v>
      </c>
    </row>
    <row r="50" spans="2:11" x14ac:dyDescent="0.25">
      <c r="B50" s="81" t="s">
        <v>406</v>
      </c>
      <c r="C50" s="78" t="s">
        <v>407</v>
      </c>
      <c r="D50" s="79"/>
      <c r="E50" s="82"/>
      <c r="F50" s="70"/>
      <c r="G50" s="70"/>
      <c r="H50" s="70"/>
      <c r="K50" s="79">
        <v>0</v>
      </c>
    </row>
    <row r="51" spans="2:11" x14ac:dyDescent="0.25">
      <c r="B51" s="81" t="s">
        <v>408</v>
      </c>
      <c r="C51" s="78" t="s">
        <v>409</v>
      </c>
      <c r="D51" s="79"/>
      <c r="E51" s="82"/>
      <c r="F51" s="70"/>
      <c r="G51" s="70"/>
      <c r="H51" s="70"/>
      <c r="K51" s="79">
        <v>0</v>
      </c>
    </row>
    <row r="52" spans="2:11" x14ac:dyDescent="0.25">
      <c r="B52" s="81" t="s">
        <v>410</v>
      </c>
      <c r="C52" s="78" t="s">
        <v>411</v>
      </c>
      <c r="D52" s="79"/>
      <c r="E52" s="82"/>
      <c r="F52" s="70"/>
      <c r="G52" s="70"/>
      <c r="H52" s="70"/>
      <c r="K52" s="79">
        <v>0</v>
      </c>
    </row>
    <row r="53" spans="2:11" ht="25.5" x14ac:dyDescent="0.25">
      <c r="B53" s="81" t="s">
        <v>412</v>
      </c>
      <c r="C53" s="78" t="s">
        <v>413</v>
      </c>
      <c r="D53" s="79"/>
      <c r="E53" s="82"/>
      <c r="F53" s="70"/>
      <c r="G53" s="70"/>
      <c r="H53" s="70"/>
      <c r="K53" s="79">
        <v>0</v>
      </c>
    </row>
    <row r="54" spans="2:11" x14ac:dyDescent="0.25">
      <c r="B54" s="385" t="s">
        <v>414</v>
      </c>
      <c r="C54" s="83" t="s">
        <v>415</v>
      </c>
      <c r="D54" s="79"/>
      <c r="E54" s="82"/>
      <c r="F54" s="70"/>
      <c r="G54" s="70"/>
      <c r="H54" s="70"/>
      <c r="K54" s="79">
        <v>0</v>
      </c>
    </row>
    <row r="55" spans="2:11" ht="25.5" x14ac:dyDescent="0.25">
      <c r="B55" s="385"/>
      <c r="C55" s="83" t="s">
        <v>416</v>
      </c>
      <c r="D55" s="79"/>
      <c r="E55" s="82"/>
      <c r="F55" s="70"/>
      <c r="G55" s="70"/>
      <c r="H55" s="70"/>
      <c r="K55" s="79">
        <v>41</v>
      </c>
    </row>
    <row r="56" spans="2:11" x14ac:dyDescent="0.25">
      <c r="B56" s="385" t="s">
        <v>417</v>
      </c>
      <c r="C56" s="83" t="s">
        <v>418</v>
      </c>
      <c r="D56" s="84"/>
      <c r="E56" s="82"/>
      <c r="F56" s="70"/>
      <c r="G56" s="70"/>
      <c r="H56" s="70"/>
      <c r="K56" s="84">
        <v>0</v>
      </c>
    </row>
    <row r="57" spans="2:11" ht="25.5" x14ac:dyDescent="0.25">
      <c r="B57" s="385"/>
      <c r="C57" s="83" t="s">
        <v>416</v>
      </c>
      <c r="D57" s="84"/>
      <c r="E57" s="82"/>
      <c r="F57" s="70"/>
      <c r="G57" s="70"/>
      <c r="H57" s="70"/>
      <c r="K57" s="84">
        <v>30</v>
      </c>
    </row>
    <row r="58" spans="2:11" ht="25.5" x14ac:dyDescent="0.25">
      <c r="B58" s="385" t="s">
        <v>419</v>
      </c>
      <c r="C58" s="83" t="s">
        <v>420</v>
      </c>
      <c r="D58" s="84"/>
      <c r="E58" s="82"/>
      <c r="F58" s="70"/>
      <c r="G58" s="70"/>
      <c r="H58" s="70"/>
      <c r="K58" s="84">
        <v>0</v>
      </c>
    </row>
    <row r="59" spans="2:11" ht="51" x14ac:dyDescent="0.25">
      <c r="B59" s="385"/>
      <c r="C59" s="83" t="s">
        <v>421</v>
      </c>
      <c r="D59" s="84"/>
      <c r="E59" s="82"/>
      <c r="F59" s="70"/>
      <c r="G59" s="70"/>
      <c r="H59" s="70"/>
      <c r="K59" s="84">
        <v>15</v>
      </c>
    </row>
    <row r="60" spans="2:11" ht="25.5" x14ac:dyDescent="0.25">
      <c r="B60" s="385" t="s">
        <v>422</v>
      </c>
      <c r="C60" s="83" t="s">
        <v>423</v>
      </c>
      <c r="D60" s="84"/>
      <c r="E60" s="82"/>
      <c r="F60" s="70"/>
      <c r="G60" s="70"/>
      <c r="H60" s="70"/>
      <c r="K60" s="84">
        <v>0</v>
      </c>
    </row>
    <row r="61" spans="2:11" ht="51" x14ac:dyDescent="0.25">
      <c r="B61" s="385"/>
      <c r="C61" s="83" t="s">
        <v>424</v>
      </c>
      <c r="D61" s="84"/>
      <c r="E61" s="82"/>
      <c r="F61" s="70"/>
      <c r="G61" s="70"/>
      <c r="H61" s="70"/>
      <c r="K61" s="84">
        <v>15</v>
      </c>
    </row>
    <row r="62" spans="2:11" x14ac:dyDescent="0.25">
      <c r="B62" s="81" t="s">
        <v>425</v>
      </c>
      <c r="C62" s="83" t="s">
        <v>426</v>
      </c>
      <c r="D62" s="84"/>
      <c r="E62" s="82"/>
      <c r="F62" s="70"/>
      <c r="G62" s="70"/>
      <c r="H62" s="70"/>
      <c r="K62" s="84">
        <v>0</v>
      </c>
    </row>
    <row r="63" spans="2:11" x14ac:dyDescent="0.25">
      <c r="B63" s="81" t="s">
        <v>427</v>
      </c>
      <c r="C63" s="78" t="s">
        <v>428</v>
      </c>
      <c r="D63" s="79"/>
      <c r="E63" s="82"/>
      <c r="F63" s="70"/>
      <c r="G63" s="70"/>
      <c r="H63" s="70"/>
      <c r="K63" s="79">
        <v>0</v>
      </c>
    </row>
    <row r="64" spans="2:11" x14ac:dyDescent="0.25">
      <c r="B64" s="81" t="s">
        <v>429</v>
      </c>
      <c r="C64" s="83" t="s">
        <v>430</v>
      </c>
      <c r="D64" s="79"/>
      <c r="E64" s="82"/>
      <c r="F64" s="70"/>
      <c r="G64" s="70"/>
      <c r="H64" s="70"/>
      <c r="K64" s="79">
        <v>10</v>
      </c>
    </row>
    <row r="65" spans="2:11" ht="25.5" x14ac:dyDescent="0.25">
      <c r="B65" s="81" t="s">
        <v>431</v>
      </c>
      <c r="C65" s="83" t="s">
        <v>432</v>
      </c>
      <c r="D65" s="79"/>
      <c r="E65" s="82"/>
      <c r="F65" s="70"/>
      <c r="G65" s="70"/>
      <c r="H65" s="70"/>
      <c r="K65" s="79">
        <v>10</v>
      </c>
    </row>
    <row r="66" spans="2:11" x14ac:dyDescent="0.25">
      <c r="B66" s="81" t="s">
        <v>433</v>
      </c>
      <c r="C66" s="83" t="s">
        <v>434</v>
      </c>
      <c r="D66" s="79"/>
      <c r="E66" s="82"/>
      <c r="F66" s="70"/>
      <c r="G66" s="70"/>
      <c r="H66" s="70"/>
      <c r="K66" s="79">
        <v>7</v>
      </c>
    </row>
    <row r="67" spans="2:11" x14ac:dyDescent="0.25">
      <c r="B67" s="81" t="s">
        <v>435</v>
      </c>
      <c r="C67" s="83" t="s">
        <v>436</v>
      </c>
      <c r="D67" s="79"/>
      <c r="E67" s="82"/>
      <c r="F67" s="70"/>
      <c r="G67" s="70"/>
      <c r="H67" s="70"/>
      <c r="K67" s="79">
        <v>0</v>
      </c>
    </row>
    <row r="68" spans="2:11" x14ac:dyDescent="0.25">
      <c r="B68" s="81" t="s">
        <v>437</v>
      </c>
      <c r="C68" s="83" t="s">
        <v>438</v>
      </c>
      <c r="D68" s="79"/>
      <c r="E68" s="82"/>
      <c r="F68" s="70"/>
      <c r="G68" s="70"/>
      <c r="H68" s="70"/>
      <c r="K68" s="79">
        <v>0</v>
      </c>
    </row>
    <row r="69" spans="2:11" x14ac:dyDescent="0.25">
      <c r="B69" s="81" t="s">
        <v>439</v>
      </c>
      <c r="C69" s="83" t="s">
        <v>440</v>
      </c>
      <c r="D69" s="79"/>
      <c r="E69" s="82"/>
      <c r="F69" s="70"/>
      <c r="G69" s="70"/>
      <c r="H69" s="70"/>
      <c r="K69" s="79">
        <v>85</v>
      </c>
    </row>
    <row r="70" spans="2:11" x14ac:dyDescent="0.25">
      <c r="B70" s="81" t="s">
        <v>441</v>
      </c>
      <c r="C70" s="83" t="s">
        <v>442</v>
      </c>
      <c r="D70" s="79"/>
      <c r="E70" s="82"/>
      <c r="F70" s="70"/>
      <c r="G70" s="70"/>
      <c r="H70" s="70"/>
      <c r="K70" s="79">
        <v>85</v>
      </c>
    </row>
    <row r="71" spans="2:11" x14ac:dyDescent="0.25">
      <c r="B71" s="81" t="s">
        <v>443</v>
      </c>
      <c r="C71" s="83" t="s">
        <v>444</v>
      </c>
      <c r="D71" s="79"/>
      <c r="E71" s="82"/>
      <c r="F71" s="70"/>
      <c r="G71" s="70"/>
      <c r="H71" s="70"/>
      <c r="K71" s="79">
        <v>85</v>
      </c>
    </row>
    <row r="72" spans="2:11" x14ac:dyDescent="0.25">
      <c r="B72" s="81" t="s">
        <v>445</v>
      </c>
      <c r="C72" s="83" t="s">
        <v>446</v>
      </c>
      <c r="D72" s="79"/>
      <c r="E72" s="82"/>
      <c r="F72" s="70"/>
      <c r="G72" s="70"/>
      <c r="H72" s="70"/>
      <c r="K72" s="79">
        <v>85</v>
      </c>
    </row>
    <row r="73" spans="2:11" x14ac:dyDescent="0.25">
      <c r="B73" s="81" t="s">
        <v>447</v>
      </c>
      <c r="C73" s="83" t="s">
        <v>448</v>
      </c>
      <c r="D73" s="79"/>
      <c r="E73" s="82"/>
      <c r="F73" s="70"/>
      <c r="G73" s="70"/>
      <c r="H73" s="70"/>
      <c r="K73" s="79">
        <v>85</v>
      </c>
    </row>
    <row r="74" spans="2:11" x14ac:dyDescent="0.25">
      <c r="B74" s="81" t="s">
        <v>449</v>
      </c>
      <c r="C74" s="83" t="s">
        <v>450</v>
      </c>
      <c r="D74" s="79"/>
      <c r="E74" s="82"/>
      <c r="F74" s="70"/>
      <c r="G74" s="70"/>
      <c r="H74" s="70"/>
      <c r="K74" s="79">
        <v>85</v>
      </c>
    </row>
    <row r="75" spans="2:11" x14ac:dyDescent="0.25">
      <c r="B75" s="81" t="s">
        <v>451</v>
      </c>
      <c r="C75" s="83" t="s">
        <v>452</v>
      </c>
      <c r="D75" s="79"/>
      <c r="E75" s="82"/>
      <c r="F75" s="70"/>
      <c r="G75" s="70"/>
      <c r="H75" s="70"/>
      <c r="K75" s="79">
        <v>0</v>
      </c>
    </row>
    <row r="76" spans="2:11" x14ac:dyDescent="0.25">
      <c r="B76" s="81" t="s">
        <v>453</v>
      </c>
      <c r="C76" s="78" t="s">
        <v>454</v>
      </c>
      <c r="D76" s="79"/>
      <c r="E76" s="82"/>
      <c r="F76" s="70"/>
      <c r="G76" s="70"/>
      <c r="H76" s="70"/>
      <c r="K76" s="79">
        <v>0</v>
      </c>
    </row>
    <row r="77" spans="2:11" x14ac:dyDescent="0.25">
      <c r="B77" s="81" t="s">
        <v>455</v>
      </c>
      <c r="C77" s="78" t="s">
        <v>456</v>
      </c>
      <c r="D77" s="79"/>
      <c r="E77" s="82"/>
      <c r="F77" s="70"/>
      <c r="G77" s="70"/>
      <c r="H77" s="70"/>
      <c r="K77" s="79">
        <v>0</v>
      </c>
    </row>
    <row r="78" spans="2:11" x14ac:dyDescent="0.25">
      <c r="B78" s="81" t="s">
        <v>457</v>
      </c>
      <c r="C78" s="78" t="s">
        <v>458</v>
      </c>
      <c r="D78" s="79"/>
      <c r="E78" s="82"/>
      <c r="F78" s="70"/>
      <c r="G78" s="70"/>
      <c r="H78" s="70"/>
      <c r="K78" s="79">
        <v>0</v>
      </c>
    </row>
    <row r="79" spans="2:11" x14ac:dyDescent="0.25">
      <c r="B79" s="81" t="s">
        <v>459</v>
      </c>
      <c r="C79" s="78" t="s">
        <v>460</v>
      </c>
      <c r="D79" s="79"/>
      <c r="E79" s="82"/>
      <c r="F79" s="70"/>
      <c r="G79" s="70"/>
      <c r="H79" s="70"/>
      <c r="K79" s="79">
        <v>0</v>
      </c>
    </row>
    <row r="80" spans="2:11" x14ac:dyDescent="0.25">
      <c r="B80" s="81" t="s">
        <v>461</v>
      </c>
      <c r="C80" s="78" t="s">
        <v>462</v>
      </c>
      <c r="D80" s="79"/>
      <c r="E80" s="82"/>
      <c r="F80" s="70"/>
      <c r="G80" s="70"/>
      <c r="H80" s="70"/>
      <c r="K80" s="79">
        <v>0</v>
      </c>
    </row>
    <row r="81" spans="2:11" x14ac:dyDescent="0.25">
      <c r="B81" s="81" t="s">
        <v>463</v>
      </c>
      <c r="C81" s="78" t="s">
        <v>464</v>
      </c>
      <c r="D81" s="79"/>
      <c r="E81" s="82"/>
      <c r="F81" s="70"/>
      <c r="G81" s="70"/>
      <c r="H81" s="70"/>
      <c r="K81" s="79">
        <v>94</v>
      </c>
    </row>
    <row r="82" spans="2:11" ht="15.75" x14ac:dyDescent="0.25">
      <c r="B82" s="143" t="s">
        <v>465</v>
      </c>
      <c r="C82" s="144"/>
      <c r="D82" s="144"/>
      <c r="E82" s="85"/>
      <c r="F82" s="70"/>
      <c r="G82" s="70"/>
      <c r="H82" s="70"/>
    </row>
    <row r="83" spans="2:11" x14ac:dyDescent="0.25">
      <c r="B83" s="81" t="s">
        <v>466</v>
      </c>
      <c r="C83" s="83" t="s">
        <v>467</v>
      </c>
      <c r="D83" s="84"/>
      <c r="E83" s="82"/>
      <c r="F83" s="70"/>
      <c r="G83" s="70"/>
      <c r="H83" s="70"/>
      <c r="K83" s="84">
        <v>10</v>
      </c>
    </row>
    <row r="84" spans="2:11" x14ac:dyDescent="0.25">
      <c r="B84" s="81" t="s">
        <v>468</v>
      </c>
      <c r="C84" s="83" t="s">
        <v>469</v>
      </c>
      <c r="D84" s="84"/>
      <c r="E84" s="82"/>
      <c r="F84" s="70"/>
      <c r="G84" s="70"/>
      <c r="H84" s="70"/>
      <c r="K84" s="84">
        <v>10</v>
      </c>
    </row>
    <row r="85" spans="2:11" x14ac:dyDescent="0.25">
      <c r="B85" s="81" t="s">
        <v>470</v>
      </c>
      <c r="C85" s="83" t="s">
        <v>471</v>
      </c>
      <c r="D85" s="84"/>
      <c r="E85" s="82"/>
      <c r="F85" s="70"/>
      <c r="G85" s="70"/>
      <c r="H85" s="70"/>
      <c r="K85" s="84">
        <v>15</v>
      </c>
    </row>
    <row r="86" spans="2:11" x14ac:dyDescent="0.25">
      <c r="B86" s="81" t="s">
        <v>472</v>
      </c>
      <c r="C86" s="83" t="s">
        <v>473</v>
      </c>
      <c r="D86" s="84"/>
      <c r="E86" s="82"/>
      <c r="F86" s="70"/>
      <c r="G86" s="70"/>
      <c r="H86" s="70"/>
      <c r="K86" s="84">
        <v>20</v>
      </c>
    </row>
    <row r="87" spans="2:11" x14ac:dyDescent="0.25">
      <c r="B87" s="81" t="s">
        <v>474</v>
      </c>
      <c r="C87" s="83" t="s">
        <v>475</v>
      </c>
      <c r="D87" s="84"/>
      <c r="E87" s="82"/>
      <c r="F87" s="70"/>
      <c r="G87" s="70"/>
      <c r="H87" s="70"/>
      <c r="K87" s="84">
        <v>15</v>
      </c>
    </row>
    <row r="88" spans="2:11" x14ac:dyDescent="0.25">
      <c r="B88" s="81" t="s">
        <v>476</v>
      </c>
      <c r="C88" s="83" t="s">
        <v>477</v>
      </c>
      <c r="D88" s="84"/>
      <c r="E88" s="82"/>
      <c r="F88" s="70"/>
      <c r="G88" s="70"/>
      <c r="H88" s="70"/>
      <c r="K88" s="84">
        <v>22</v>
      </c>
    </row>
    <row r="89" spans="2:11" x14ac:dyDescent="0.25">
      <c r="B89" s="81" t="s">
        <v>478</v>
      </c>
      <c r="C89" s="83" t="s">
        <v>479</v>
      </c>
      <c r="D89" s="84"/>
      <c r="E89" s="82"/>
      <c r="F89" s="70"/>
      <c r="G89" s="70"/>
      <c r="H89" s="70"/>
      <c r="K89" s="84">
        <v>27</v>
      </c>
    </row>
    <row r="90" spans="2:11" x14ac:dyDescent="0.25">
      <c r="B90" s="81" t="s">
        <v>480</v>
      </c>
      <c r="C90" s="83" t="s">
        <v>481</v>
      </c>
      <c r="D90" s="84"/>
      <c r="E90" s="82"/>
      <c r="F90" s="70"/>
      <c r="G90" s="70"/>
      <c r="H90" s="70"/>
      <c r="K90" s="84">
        <v>75</v>
      </c>
    </row>
    <row r="91" spans="2:11" x14ac:dyDescent="0.25">
      <c r="B91" s="81" t="s">
        <v>482</v>
      </c>
      <c r="C91" s="78" t="s">
        <v>483</v>
      </c>
      <c r="D91" s="79"/>
      <c r="E91" s="82"/>
      <c r="F91" s="70"/>
      <c r="G91" s="70"/>
      <c r="H91" s="70"/>
      <c r="K91" s="79">
        <v>45</v>
      </c>
    </row>
    <row r="92" spans="2:11" x14ac:dyDescent="0.25">
      <c r="B92" s="81" t="s">
        <v>484</v>
      </c>
      <c r="C92" s="83" t="s">
        <v>485</v>
      </c>
      <c r="D92" s="84"/>
      <c r="E92" s="82"/>
      <c r="F92" s="70"/>
      <c r="G92" s="70"/>
      <c r="H92" s="70"/>
      <c r="K92" s="84">
        <v>35</v>
      </c>
    </row>
    <row r="93" spans="2:11" x14ac:dyDescent="0.25">
      <c r="B93" s="81" t="s">
        <v>486</v>
      </c>
      <c r="C93" s="83" t="s">
        <v>487</v>
      </c>
      <c r="D93" s="84"/>
      <c r="E93" s="82"/>
      <c r="F93" s="70"/>
      <c r="G93" s="70"/>
      <c r="H93" s="70"/>
      <c r="K93" s="84">
        <v>50</v>
      </c>
    </row>
    <row r="94" spans="2:11" x14ac:dyDescent="0.25">
      <c r="B94" s="81" t="s">
        <v>488</v>
      </c>
      <c r="C94" s="83" t="s">
        <v>489</v>
      </c>
      <c r="D94" s="84"/>
      <c r="E94" s="82"/>
      <c r="F94" s="70"/>
      <c r="G94" s="70"/>
      <c r="H94" s="70"/>
      <c r="K94" s="84">
        <v>60</v>
      </c>
    </row>
    <row r="95" spans="2:11" x14ac:dyDescent="0.25">
      <c r="B95" s="81" t="s">
        <v>490</v>
      </c>
      <c r="C95" s="83" t="s">
        <v>491</v>
      </c>
      <c r="D95" s="84"/>
      <c r="E95" s="82"/>
      <c r="F95" s="70"/>
      <c r="G95" s="70"/>
      <c r="H95" s="70"/>
      <c r="K95" s="84">
        <v>90</v>
      </c>
    </row>
    <row r="96" spans="2:11" ht="49.5" customHeight="1" x14ac:dyDescent="0.25">
      <c r="B96" s="380" t="s">
        <v>492</v>
      </c>
      <c r="C96" s="381"/>
      <c r="D96" s="381"/>
      <c r="E96" s="85"/>
      <c r="F96" s="70"/>
      <c r="G96" s="70"/>
      <c r="H96" s="70"/>
    </row>
    <row r="97" spans="2:11" ht="224.25" customHeight="1" x14ac:dyDescent="0.25">
      <c r="B97" s="382" t="s">
        <v>493</v>
      </c>
      <c r="C97" s="382"/>
      <c r="D97" s="382"/>
      <c r="E97" s="82"/>
      <c r="F97" s="70"/>
      <c r="G97" s="70"/>
      <c r="H97" s="70"/>
    </row>
    <row r="98" spans="2:11" x14ac:dyDescent="0.25">
      <c r="B98" s="81" t="s">
        <v>494</v>
      </c>
      <c r="C98" s="83" t="s">
        <v>495</v>
      </c>
      <c r="D98" s="84"/>
      <c r="E98" s="82"/>
      <c r="F98" s="70"/>
      <c r="G98" s="70"/>
      <c r="H98" s="70"/>
      <c r="K98" s="84">
        <v>285</v>
      </c>
    </row>
    <row r="99" spans="2:11" x14ac:dyDescent="0.25">
      <c r="B99" s="81" t="s">
        <v>496</v>
      </c>
      <c r="C99" s="83" t="s">
        <v>497</v>
      </c>
      <c r="D99" s="84"/>
      <c r="E99" s="82"/>
      <c r="F99" s="70"/>
      <c r="G99" s="70"/>
      <c r="H99" s="70"/>
      <c r="K99" s="84">
        <v>285</v>
      </c>
    </row>
    <row r="100" spans="2:11" x14ac:dyDescent="0.25">
      <c r="B100" s="81" t="s">
        <v>498</v>
      </c>
      <c r="C100" s="83" t="s">
        <v>499</v>
      </c>
      <c r="D100" s="84"/>
      <c r="E100" s="82"/>
      <c r="F100" s="70"/>
      <c r="G100" s="70"/>
      <c r="H100" s="70"/>
      <c r="K100" s="84">
        <v>285</v>
      </c>
    </row>
    <row r="101" spans="2:11" x14ac:dyDescent="0.25">
      <c r="B101" s="81" t="s">
        <v>500</v>
      </c>
      <c r="C101" s="83" t="s">
        <v>501</v>
      </c>
      <c r="D101" s="84"/>
      <c r="E101" s="82"/>
      <c r="F101" s="70"/>
      <c r="G101" s="70"/>
      <c r="H101" s="70"/>
      <c r="K101" s="84">
        <v>285</v>
      </c>
    </row>
    <row r="102" spans="2:11" x14ac:dyDescent="0.25">
      <c r="B102" s="81" t="s">
        <v>502</v>
      </c>
      <c r="C102" s="83" t="s">
        <v>503</v>
      </c>
      <c r="D102" s="84"/>
      <c r="E102" s="82"/>
      <c r="F102" s="70"/>
      <c r="G102" s="70"/>
      <c r="H102" s="70"/>
      <c r="K102" s="84">
        <v>285</v>
      </c>
    </row>
    <row r="103" spans="2:11" x14ac:dyDescent="0.25">
      <c r="B103" s="81" t="s">
        <v>504</v>
      </c>
      <c r="C103" s="83" t="s">
        <v>505</v>
      </c>
      <c r="D103" s="84"/>
      <c r="E103" s="82"/>
      <c r="F103" s="70"/>
      <c r="G103" s="70"/>
      <c r="H103" s="70"/>
      <c r="K103" s="84">
        <v>255</v>
      </c>
    </row>
    <row r="104" spans="2:11" x14ac:dyDescent="0.25">
      <c r="B104" s="81" t="s">
        <v>506</v>
      </c>
      <c r="C104" s="83" t="s">
        <v>507</v>
      </c>
      <c r="D104" s="84"/>
      <c r="E104" s="82"/>
      <c r="F104" s="70"/>
      <c r="G104" s="70"/>
      <c r="H104" s="70"/>
      <c r="K104" s="84">
        <v>255</v>
      </c>
    </row>
    <row r="105" spans="2:11" x14ac:dyDescent="0.25">
      <c r="B105" s="81" t="s">
        <v>508</v>
      </c>
      <c r="C105" s="83" t="s">
        <v>509</v>
      </c>
      <c r="D105" s="84"/>
      <c r="E105" s="82"/>
      <c r="F105" s="70"/>
      <c r="G105" s="70"/>
      <c r="H105" s="70"/>
      <c r="K105" s="84">
        <v>255</v>
      </c>
    </row>
    <row r="106" spans="2:11" x14ac:dyDescent="0.25">
      <c r="B106" s="81" t="s">
        <v>510</v>
      </c>
      <c r="C106" s="83" t="s">
        <v>511</v>
      </c>
      <c r="D106" s="84"/>
      <c r="E106" s="82"/>
      <c r="F106" s="70"/>
      <c r="G106" s="70"/>
      <c r="H106" s="70"/>
      <c r="K106" s="84">
        <v>255</v>
      </c>
    </row>
    <row r="107" spans="2:11" x14ac:dyDescent="0.25">
      <c r="B107" s="81" t="s">
        <v>512</v>
      </c>
      <c r="C107" s="83" t="s">
        <v>513</v>
      </c>
      <c r="D107" s="84"/>
      <c r="E107" s="82"/>
      <c r="F107" s="70"/>
      <c r="G107" s="70"/>
      <c r="H107" s="70"/>
      <c r="K107" s="84">
        <v>255</v>
      </c>
    </row>
    <row r="108" spans="2:11" x14ac:dyDescent="0.25">
      <c r="B108" s="81" t="s">
        <v>514</v>
      </c>
      <c r="C108" s="83" t="s">
        <v>515</v>
      </c>
      <c r="D108" s="84"/>
      <c r="E108" s="82"/>
      <c r="F108" s="70"/>
      <c r="G108" s="70"/>
      <c r="H108" s="70"/>
      <c r="K108" s="84">
        <v>255</v>
      </c>
    </row>
    <row r="109" spans="2:11" x14ac:dyDescent="0.25">
      <c r="B109" s="81" t="s">
        <v>516</v>
      </c>
      <c r="C109" s="83" t="s">
        <v>517</v>
      </c>
      <c r="D109" s="84"/>
      <c r="E109" s="82"/>
      <c r="F109" s="70"/>
      <c r="G109" s="70"/>
      <c r="H109" s="70"/>
      <c r="K109" s="84">
        <v>255</v>
      </c>
    </row>
    <row r="110" spans="2:11" x14ac:dyDescent="0.25">
      <c r="B110" s="81" t="s">
        <v>518</v>
      </c>
      <c r="C110" s="83" t="s">
        <v>519</v>
      </c>
      <c r="D110" s="84"/>
      <c r="E110" s="82"/>
      <c r="F110" s="70"/>
      <c r="G110" s="70"/>
      <c r="H110" s="70"/>
      <c r="K110" s="84">
        <v>255</v>
      </c>
    </row>
    <row r="111" spans="2:11" x14ac:dyDescent="0.25">
      <c r="B111" s="81" t="s">
        <v>520</v>
      </c>
      <c r="C111" s="83" t="s">
        <v>521</v>
      </c>
      <c r="D111" s="84"/>
      <c r="E111" s="82"/>
      <c r="F111" s="70"/>
      <c r="G111" s="70"/>
      <c r="H111" s="70"/>
      <c r="K111" s="84">
        <v>255</v>
      </c>
    </row>
    <row r="112" spans="2:11" x14ac:dyDescent="0.25">
      <c r="B112" s="81" t="s">
        <v>522</v>
      </c>
      <c r="C112" s="83" t="s">
        <v>523</v>
      </c>
      <c r="D112" s="84"/>
      <c r="E112" s="82"/>
      <c r="F112" s="70"/>
      <c r="G112" s="70"/>
      <c r="H112" s="70"/>
      <c r="K112" s="84">
        <v>255</v>
      </c>
    </row>
    <row r="113" spans="2:11" x14ac:dyDescent="0.25">
      <c r="B113" s="81" t="s">
        <v>524</v>
      </c>
      <c r="C113" s="83" t="s">
        <v>525</v>
      </c>
      <c r="D113" s="84"/>
      <c r="E113" s="82"/>
      <c r="F113" s="70"/>
      <c r="G113" s="70"/>
      <c r="H113" s="70"/>
      <c r="K113" s="84">
        <v>255</v>
      </c>
    </row>
    <row r="114" spans="2:11" x14ac:dyDescent="0.25">
      <c r="B114" s="81" t="s">
        <v>526</v>
      </c>
      <c r="C114" s="83" t="s">
        <v>527</v>
      </c>
      <c r="D114" s="84"/>
      <c r="E114" s="82"/>
      <c r="F114" s="70"/>
      <c r="G114" s="70"/>
      <c r="H114" s="70"/>
      <c r="K114" s="84">
        <v>255</v>
      </c>
    </row>
    <row r="115" spans="2:11" x14ac:dyDescent="0.25">
      <c r="B115" s="81" t="s">
        <v>528</v>
      </c>
      <c r="C115" s="83" t="s">
        <v>529</v>
      </c>
      <c r="D115" s="84"/>
      <c r="E115" s="82"/>
      <c r="F115" s="70"/>
      <c r="G115" s="70"/>
      <c r="H115" s="70"/>
      <c r="K115" s="84">
        <v>255</v>
      </c>
    </row>
    <row r="116" spans="2:11" x14ac:dyDescent="0.25">
      <c r="B116" s="81" t="s">
        <v>530</v>
      </c>
      <c r="C116" s="83" t="s">
        <v>531</v>
      </c>
      <c r="D116" s="84"/>
      <c r="E116" s="82"/>
      <c r="F116" s="70"/>
      <c r="G116" s="70"/>
      <c r="H116" s="70"/>
      <c r="K116" s="84">
        <v>255</v>
      </c>
    </row>
    <row r="117" spans="2:11" x14ac:dyDescent="0.25">
      <c r="B117" s="81" t="s">
        <v>532</v>
      </c>
      <c r="C117" s="83" t="s">
        <v>533</v>
      </c>
      <c r="D117" s="84"/>
      <c r="E117" s="82"/>
      <c r="F117" s="70"/>
      <c r="G117" s="70"/>
      <c r="H117" s="70"/>
      <c r="K117" s="84">
        <v>255</v>
      </c>
    </row>
    <row r="118" spans="2:11" x14ac:dyDescent="0.25">
      <c r="B118" s="81" t="s">
        <v>534</v>
      </c>
      <c r="C118" s="83" t="s">
        <v>535</v>
      </c>
      <c r="D118" s="84"/>
      <c r="E118" s="82"/>
      <c r="F118" s="70"/>
      <c r="G118" s="70"/>
      <c r="H118" s="70"/>
      <c r="K118" s="84">
        <v>255</v>
      </c>
    </row>
    <row r="119" spans="2:11" x14ac:dyDescent="0.25">
      <c r="B119" s="81" t="s">
        <v>536</v>
      </c>
      <c r="C119" s="83" t="s">
        <v>537</v>
      </c>
      <c r="D119" s="84"/>
      <c r="E119" s="82"/>
      <c r="F119" s="70"/>
      <c r="G119" s="70"/>
      <c r="H119" s="70"/>
      <c r="K119" s="84">
        <v>255</v>
      </c>
    </row>
    <row r="120" spans="2:11" x14ac:dyDescent="0.25">
      <c r="B120" s="81" t="s">
        <v>538</v>
      </c>
      <c r="C120" s="83" t="s">
        <v>539</v>
      </c>
      <c r="D120" s="84"/>
      <c r="E120" s="82"/>
      <c r="F120" s="70"/>
      <c r="G120" s="70"/>
      <c r="H120" s="70"/>
      <c r="K120" s="84">
        <v>255</v>
      </c>
    </row>
    <row r="121" spans="2:11" ht="25.5" x14ac:dyDescent="0.25">
      <c r="B121" s="81" t="s">
        <v>540</v>
      </c>
      <c r="C121" s="83" t="s">
        <v>541</v>
      </c>
      <c r="D121" s="84"/>
      <c r="E121" s="82"/>
      <c r="F121" s="70"/>
      <c r="G121" s="70"/>
      <c r="H121" s="70"/>
      <c r="K121" s="84">
        <v>75</v>
      </c>
    </row>
    <row r="122" spans="2:11" x14ac:dyDescent="0.25">
      <c r="B122" s="81" t="s">
        <v>542</v>
      </c>
      <c r="C122" s="78" t="s">
        <v>543</v>
      </c>
      <c r="D122" s="79"/>
      <c r="E122" s="82"/>
      <c r="F122" s="70"/>
      <c r="G122" s="70"/>
      <c r="H122" s="70"/>
      <c r="K122" s="79">
        <v>15</v>
      </c>
    </row>
    <row r="123" spans="2:11" x14ac:dyDescent="0.25">
      <c r="B123" s="81" t="s">
        <v>544</v>
      </c>
      <c r="C123" s="78" t="s">
        <v>545</v>
      </c>
      <c r="D123" s="79"/>
      <c r="E123" s="82"/>
      <c r="F123" s="70"/>
      <c r="G123" s="70"/>
      <c r="H123" s="70"/>
      <c r="K123" s="79">
        <v>15</v>
      </c>
    </row>
    <row r="124" spans="2:11" x14ac:dyDescent="0.25">
      <c r="B124" s="81" t="s">
        <v>546</v>
      </c>
      <c r="C124" s="86" t="s">
        <v>547</v>
      </c>
      <c r="D124" s="79"/>
      <c r="E124" s="82"/>
      <c r="F124" s="70"/>
      <c r="G124" s="70"/>
      <c r="H124" s="70"/>
      <c r="K124" s="79">
        <v>50</v>
      </c>
    </row>
    <row r="125" spans="2:11" x14ac:dyDescent="0.25">
      <c r="B125" s="81" t="s">
        <v>548</v>
      </c>
      <c r="C125" s="86" t="s">
        <v>549</v>
      </c>
      <c r="D125" s="79"/>
      <c r="E125" s="82"/>
      <c r="F125" s="70"/>
      <c r="G125" s="70"/>
      <c r="H125" s="70"/>
      <c r="K125" s="79">
        <v>50</v>
      </c>
    </row>
    <row r="126" spans="2:11" x14ac:dyDescent="0.25">
      <c r="B126" s="81" t="s">
        <v>550</v>
      </c>
      <c r="C126" s="83" t="s">
        <v>551</v>
      </c>
      <c r="D126" s="84"/>
      <c r="E126" s="82"/>
      <c r="F126" s="70"/>
      <c r="G126" s="70"/>
      <c r="H126" s="70"/>
      <c r="K126" s="84">
        <v>50</v>
      </c>
    </row>
    <row r="127" spans="2:11" x14ac:dyDescent="0.25">
      <c r="B127" s="81" t="s">
        <v>552</v>
      </c>
      <c r="C127" s="83" t="s">
        <v>553</v>
      </c>
      <c r="D127" s="84"/>
      <c r="E127" s="82"/>
      <c r="F127" s="70"/>
      <c r="G127" s="70"/>
      <c r="H127" s="70"/>
      <c r="K127" s="84">
        <v>50</v>
      </c>
    </row>
    <row r="128" spans="2:11" x14ac:dyDescent="0.25">
      <c r="B128" s="81" t="s">
        <v>554</v>
      </c>
      <c r="C128" s="83" t="s">
        <v>555</v>
      </c>
      <c r="D128" s="84"/>
      <c r="E128" s="82"/>
      <c r="F128" s="70"/>
      <c r="G128" s="70"/>
      <c r="H128" s="70"/>
      <c r="K128" s="84">
        <v>50</v>
      </c>
    </row>
    <row r="129" spans="2:11" x14ac:dyDescent="0.25">
      <c r="B129" s="81" t="s">
        <v>556</v>
      </c>
      <c r="C129" s="78" t="s">
        <v>557</v>
      </c>
      <c r="D129" s="79"/>
      <c r="E129" s="82"/>
      <c r="F129" s="70"/>
      <c r="G129" s="70"/>
      <c r="H129" s="70"/>
      <c r="K129" s="79">
        <v>50</v>
      </c>
    </row>
    <row r="130" spans="2:11" x14ac:dyDescent="0.25">
      <c r="B130" s="81" t="s">
        <v>558</v>
      </c>
      <c r="C130" s="78" t="s">
        <v>559</v>
      </c>
      <c r="D130" s="79"/>
      <c r="E130" s="82"/>
      <c r="F130" s="70"/>
      <c r="G130" s="70"/>
      <c r="H130" s="70"/>
      <c r="K130" s="79">
        <v>12</v>
      </c>
    </row>
    <row r="131" spans="2:11" x14ac:dyDescent="0.25">
      <c r="B131" s="81" t="s">
        <v>560</v>
      </c>
      <c r="C131" s="78" t="s">
        <v>561</v>
      </c>
      <c r="D131" s="79"/>
      <c r="E131" s="82"/>
      <c r="F131" s="70"/>
      <c r="G131" s="70"/>
      <c r="H131" s="70"/>
      <c r="K131" s="79">
        <v>12</v>
      </c>
    </row>
    <row r="132" spans="2:11" x14ac:dyDescent="0.25">
      <c r="B132" s="81" t="s">
        <v>562</v>
      </c>
      <c r="C132" s="83" t="s">
        <v>563</v>
      </c>
      <c r="D132" s="84"/>
      <c r="E132" s="82"/>
      <c r="F132" s="70"/>
      <c r="G132" s="70"/>
      <c r="H132" s="70"/>
      <c r="K132" s="84">
        <v>80</v>
      </c>
    </row>
    <row r="133" spans="2:11" x14ac:dyDescent="0.25">
      <c r="B133" s="81" t="s">
        <v>564</v>
      </c>
      <c r="C133" s="83" t="s">
        <v>565</v>
      </c>
      <c r="D133" s="84"/>
      <c r="E133" s="82"/>
      <c r="F133" s="70"/>
      <c r="G133" s="70"/>
      <c r="H133" s="70"/>
      <c r="K133" s="84">
        <v>15</v>
      </c>
    </row>
    <row r="134" spans="2:11" x14ac:dyDescent="0.25">
      <c r="B134" s="81" t="s">
        <v>566</v>
      </c>
      <c r="C134" s="83" t="s">
        <v>567</v>
      </c>
      <c r="D134" s="84"/>
      <c r="E134" s="82"/>
      <c r="F134" s="70"/>
      <c r="G134" s="70"/>
      <c r="H134" s="70"/>
      <c r="K134" s="84">
        <v>100</v>
      </c>
    </row>
    <row r="135" spans="2:11" x14ac:dyDescent="0.25">
      <c r="B135" s="81" t="s">
        <v>568</v>
      </c>
      <c r="C135" s="83" t="s">
        <v>569</v>
      </c>
      <c r="D135" s="84"/>
      <c r="E135" s="82"/>
      <c r="F135" s="70"/>
      <c r="G135" s="70"/>
      <c r="H135" s="70"/>
      <c r="K135" s="84">
        <v>75</v>
      </c>
    </row>
    <row r="136" spans="2:11" x14ac:dyDescent="0.25">
      <c r="B136" s="81" t="s">
        <v>570</v>
      </c>
      <c r="C136" s="83" t="s">
        <v>571</v>
      </c>
      <c r="D136" s="84"/>
      <c r="E136" s="82"/>
      <c r="F136" s="70"/>
      <c r="G136" s="70"/>
      <c r="H136" s="70"/>
      <c r="K136" s="84">
        <v>12</v>
      </c>
    </row>
    <row r="137" spans="2:11" x14ac:dyDescent="0.25">
      <c r="B137" s="81" t="s">
        <v>572</v>
      </c>
      <c r="C137" s="83" t="s">
        <v>573</v>
      </c>
      <c r="D137" s="84"/>
      <c r="E137" s="82"/>
      <c r="F137" s="70"/>
      <c r="G137" s="70"/>
      <c r="H137" s="70"/>
      <c r="K137" s="84">
        <v>12</v>
      </c>
    </row>
    <row r="138" spans="2:11" x14ac:dyDescent="0.25">
      <c r="B138" s="81" t="s">
        <v>574</v>
      </c>
      <c r="C138" s="83" t="s">
        <v>575</v>
      </c>
      <c r="D138" s="84"/>
      <c r="E138" s="82"/>
      <c r="F138" s="70"/>
      <c r="G138" s="70"/>
      <c r="H138" s="70"/>
      <c r="K138" s="84">
        <v>255</v>
      </c>
    </row>
    <row r="139" spans="2:11" x14ac:dyDescent="0.25">
      <c r="B139" s="81" t="s">
        <v>576</v>
      </c>
      <c r="C139" s="83" t="s">
        <v>577</v>
      </c>
      <c r="D139" s="84"/>
      <c r="E139" s="82"/>
      <c r="F139" s="70"/>
      <c r="G139" s="70"/>
      <c r="H139" s="70"/>
      <c r="K139" s="84">
        <v>255</v>
      </c>
    </row>
    <row r="140" spans="2:11" x14ac:dyDescent="0.25">
      <c r="B140" s="81" t="s">
        <v>578</v>
      </c>
      <c r="C140" s="83" t="s">
        <v>579</v>
      </c>
      <c r="D140" s="84"/>
      <c r="E140" s="82"/>
      <c r="F140" s="70"/>
      <c r="G140" s="70"/>
      <c r="H140" s="70"/>
      <c r="K140" s="84">
        <v>255</v>
      </c>
    </row>
    <row r="141" spans="2:11" x14ac:dyDescent="0.25">
      <c r="B141" s="81" t="s">
        <v>580</v>
      </c>
      <c r="C141" s="83" t="s">
        <v>581</v>
      </c>
      <c r="D141" s="84"/>
      <c r="E141" s="82"/>
      <c r="F141" s="70"/>
      <c r="G141" s="70"/>
      <c r="H141" s="70"/>
      <c r="K141" s="84">
        <v>255</v>
      </c>
    </row>
    <row r="142" spans="2:11" x14ac:dyDescent="0.25">
      <c r="B142" s="81" t="s">
        <v>582</v>
      </c>
      <c r="C142" s="83" t="s">
        <v>583</v>
      </c>
      <c r="D142" s="84"/>
      <c r="E142" s="82"/>
      <c r="F142" s="70"/>
      <c r="G142" s="70"/>
      <c r="H142" s="70"/>
      <c r="K142" s="84">
        <v>255</v>
      </c>
    </row>
    <row r="143" spans="2:11" x14ac:dyDescent="0.25">
      <c r="B143" s="81" t="s">
        <v>584</v>
      </c>
      <c r="C143" s="83" t="s">
        <v>585</v>
      </c>
      <c r="D143" s="84"/>
      <c r="E143" s="82"/>
      <c r="F143" s="70"/>
      <c r="G143" s="70"/>
      <c r="H143" s="70"/>
      <c r="K143" s="84">
        <v>255</v>
      </c>
    </row>
    <row r="144" spans="2:11" x14ac:dyDescent="0.25">
      <c r="B144" s="81" t="s">
        <v>586</v>
      </c>
      <c r="C144" s="83" t="s">
        <v>587</v>
      </c>
      <c r="D144" s="84"/>
      <c r="E144" s="82"/>
      <c r="F144" s="70"/>
      <c r="G144" s="70"/>
      <c r="H144" s="70"/>
      <c r="K144" s="84">
        <v>255</v>
      </c>
    </row>
    <row r="145" spans="2:11" x14ac:dyDescent="0.25">
      <c r="B145" s="81" t="s">
        <v>588</v>
      </c>
      <c r="C145" s="83" t="s">
        <v>589</v>
      </c>
      <c r="D145" s="84"/>
      <c r="E145" s="82"/>
      <c r="F145" s="70"/>
      <c r="G145" s="70"/>
      <c r="H145" s="70"/>
      <c r="K145" s="84">
        <v>255</v>
      </c>
    </row>
    <row r="146" spans="2:11" x14ac:dyDescent="0.25">
      <c r="B146" s="81" t="s">
        <v>590</v>
      </c>
      <c r="C146" s="83" t="s">
        <v>591</v>
      </c>
      <c r="D146" s="84"/>
      <c r="E146" s="82"/>
      <c r="F146" s="70"/>
      <c r="G146" s="70"/>
      <c r="H146" s="70"/>
      <c r="K146" s="84">
        <v>225</v>
      </c>
    </row>
    <row r="147" spans="2:11" x14ac:dyDescent="0.25">
      <c r="B147" s="81" t="s">
        <v>592</v>
      </c>
      <c r="C147" s="83" t="s">
        <v>593</v>
      </c>
      <c r="D147" s="84"/>
      <c r="E147" s="82"/>
      <c r="F147" s="70"/>
      <c r="G147" s="70"/>
      <c r="H147" s="70"/>
      <c r="K147" s="84">
        <v>225</v>
      </c>
    </row>
    <row r="148" spans="2:11" x14ac:dyDescent="0.25">
      <c r="B148" s="81" t="s">
        <v>594</v>
      </c>
      <c r="C148" s="83" t="s">
        <v>595</v>
      </c>
      <c r="D148" s="84"/>
      <c r="E148" s="82"/>
      <c r="F148" s="70"/>
      <c r="G148" s="70"/>
      <c r="H148" s="70"/>
      <c r="K148" s="84">
        <v>225</v>
      </c>
    </row>
    <row r="149" spans="2:11" x14ac:dyDescent="0.25">
      <c r="B149" s="81" t="s">
        <v>596</v>
      </c>
      <c r="C149" s="83" t="s">
        <v>597</v>
      </c>
      <c r="D149" s="84"/>
      <c r="E149" s="82"/>
      <c r="F149" s="70"/>
      <c r="G149" s="70"/>
      <c r="H149" s="70"/>
      <c r="K149" s="84">
        <v>225</v>
      </c>
    </row>
    <row r="150" spans="2:11" x14ac:dyDescent="0.25">
      <c r="B150" s="81" t="s">
        <v>598</v>
      </c>
      <c r="C150" s="83" t="s">
        <v>599</v>
      </c>
      <c r="D150" s="84"/>
      <c r="E150" s="82"/>
      <c r="F150" s="70"/>
      <c r="G150" s="70"/>
      <c r="H150" s="70"/>
      <c r="K150" s="84">
        <v>245</v>
      </c>
    </row>
    <row r="151" spans="2:11" x14ac:dyDescent="0.25">
      <c r="B151" s="81" t="s">
        <v>600</v>
      </c>
      <c r="C151" s="83" t="s">
        <v>601</v>
      </c>
      <c r="D151" s="84"/>
      <c r="E151" s="82"/>
      <c r="F151" s="70"/>
      <c r="G151" s="70"/>
      <c r="H151" s="70"/>
      <c r="K151" s="84">
        <v>245</v>
      </c>
    </row>
    <row r="152" spans="2:11" x14ac:dyDescent="0.25">
      <c r="B152" s="81" t="s">
        <v>602</v>
      </c>
      <c r="C152" s="83" t="s">
        <v>603</v>
      </c>
      <c r="D152" s="84"/>
      <c r="E152" s="82"/>
      <c r="F152" s="70"/>
      <c r="G152" s="70"/>
      <c r="H152" s="70"/>
      <c r="K152" s="84">
        <v>225</v>
      </c>
    </row>
    <row r="153" spans="2:11" x14ac:dyDescent="0.25">
      <c r="B153" s="81" t="s">
        <v>604</v>
      </c>
      <c r="C153" s="83" t="s">
        <v>605</v>
      </c>
      <c r="D153" s="84"/>
      <c r="E153" s="82"/>
      <c r="F153" s="70"/>
      <c r="G153" s="70"/>
      <c r="H153" s="70"/>
      <c r="K153" s="84">
        <v>225</v>
      </c>
    </row>
    <row r="154" spans="2:11" x14ac:dyDescent="0.25">
      <c r="B154" s="81" t="s">
        <v>606</v>
      </c>
      <c r="C154" s="83" t="s">
        <v>607</v>
      </c>
      <c r="D154" s="84"/>
      <c r="E154" s="82"/>
      <c r="F154" s="70"/>
      <c r="G154" s="70"/>
      <c r="H154" s="70"/>
      <c r="K154" s="84">
        <v>225</v>
      </c>
    </row>
    <row r="155" spans="2:11" x14ac:dyDescent="0.25">
      <c r="B155" s="81" t="s">
        <v>608</v>
      </c>
      <c r="C155" s="83" t="s">
        <v>609</v>
      </c>
      <c r="D155" s="84"/>
      <c r="E155" s="82"/>
      <c r="F155" s="70"/>
      <c r="G155" s="70"/>
      <c r="H155" s="70"/>
      <c r="K155" s="84">
        <v>225</v>
      </c>
    </row>
    <row r="156" spans="2:11" x14ac:dyDescent="0.25">
      <c r="B156" s="81" t="s">
        <v>610</v>
      </c>
      <c r="C156" s="83" t="s">
        <v>611</v>
      </c>
      <c r="D156" s="84"/>
      <c r="E156" s="82"/>
      <c r="F156" s="70"/>
      <c r="G156" s="70"/>
      <c r="H156" s="70"/>
      <c r="K156" s="84">
        <v>245</v>
      </c>
    </row>
    <row r="157" spans="2:11" x14ac:dyDescent="0.25">
      <c r="B157" s="81" t="s">
        <v>612</v>
      </c>
      <c r="C157" s="83" t="s">
        <v>613</v>
      </c>
      <c r="D157" s="84"/>
      <c r="E157" s="82"/>
      <c r="F157" s="70"/>
      <c r="G157" s="70"/>
      <c r="H157" s="70"/>
      <c r="K157" s="84">
        <v>245</v>
      </c>
    </row>
    <row r="158" spans="2:11" x14ac:dyDescent="0.25">
      <c r="B158" s="81" t="s">
        <v>614</v>
      </c>
      <c r="C158" s="83" t="s">
        <v>615</v>
      </c>
      <c r="D158" s="84"/>
      <c r="E158" s="82"/>
      <c r="F158" s="70"/>
      <c r="G158" s="70"/>
      <c r="H158" s="70"/>
      <c r="K158" s="84">
        <v>255</v>
      </c>
    </row>
    <row r="159" spans="2:11" x14ac:dyDescent="0.25">
      <c r="B159" s="81" t="s">
        <v>616</v>
      </c>
      <c r="C159" s="83" t="s">
        <v>617</v>
      </c>
      <c r="D159" s="84"/>
      <c r="E159" s="82"/>
      <c r="F159" s="70"/>
      <c r="G159" s="70"/>
      <c r="H159" s="70"/>
      <c r="K159" s="84">
        <v>255</v>
      </c>
    </row>
    <row r="160" spans="2:11" x14ac:dyDescent="0.25">
      <c r="B160" s="81" t="s">
        <v>618</v>
      </c>
      <c r="C160" s="83" t="s">
        <v>619</v>
      </c>
      <c r="D160" s="84"/>
      <c r="E160" s="82"/>
      <c r="F160" s="70"/>
      <c r="G160" s="70"/>
      <c r="H160" s="70"/>
      <c r="K160" s="84">
        <v>255</v>
      </c>
    </row>
    <row r="161" spans="2:11" x14ac:dyDescent="0.25">
      <c r="B161" s="87" t="s">
        <v>620</v>
      </c>
      <c r="C161" s="83" t="s">
        <v>621</v>
      </c>
      <c r="D161" s="84"/>
      <c r="E161" s="82"/>
      <c r="F161" s="70"/>
      <c r="G161" s="70"/>
      <c r="H161" s="70"/>
      <c r="K161" s="84">
        <v>255</v>
      </c>
    </row>
    <row r="162" spans="2:11" x14ac:dyDescent="0.25">
      <c r="B162" s="87" t="s">
        <v>622</v>
      </c>
      <c r="C162" s="83" t="s">
        <v>623</v>
      </c>
      <c r="D162" s="84"/>
      <c r="E162" s="82"/>
      <c r="F162" s="70"/>
      <c r="G162" s="70"/>
      <c r="H162" s="70"/>
      <c r="K162" s="84">
        <v>255</v>
      </c>
    </row>
    <row r="163" spans="2:11" x14ac:dyDescent="0.25">
      <c r="B163" s="81" t="s">
        <v>624</v>
      </c>
      <c r="C163" s="83" t="s">
        <v>625</v>
      </c>
      <c r="D163" s="84"/>
      <c r="E163" s="82"/>
      <c r="F163" s="70"/>
      <c r="G163" s="70"/>
      <c r="H163" s="70"/>
      <c r="K163" s="84">
        <v>255</v>
      </c>
    </row>
    <row r="164" spans="2:11" x14ac:dyDescent="0.25">
      <c r="B164" s="81" t="s">
        <v>626</v>
      </c>
      <c r="C164" s="83" t="s">
        <v>627</v>
      </c>
      <c r="D164" s="84"/>
      <c r="E164" s="82"/>
      <c r="F164" s="70"/>
      <c r="G164" s="70"/>
      <c r="H164" s="70"/>
      <c r="K164" s="84">
        <v>255</v>
      </c>
    </row>
    <row r="165" spans="2:11" x14ac:dyDescent="0.25">
      <c r="B165" s="81" t="s">
        <v>628</v>
      </c>
      <c r="C165" s="83" t="s">
        <v>629</v>
      </c>
      <c r="D165" s="84"/>
      <c r="E165" s="82"/>
      <c r="F165" s="70"/>
      <c r="G165" s="70"/>
      <c r="H165" s="70"/>
      <c r="K165" s="84">
        <v>255</v>
      </c>
    </row>
    <row r="166" spans="2:11" x14ac:dyDescent="0.25">
      <c r="B166" s="81" t="s">
        <v>630</v>
      </c>
      <c r="C166" s="83" t="s">
        <v>631</v>
      </c>
      <c r="D166" s="84"/>
      <c r="E166" s="82"/>
      <c r="F166" s="70"/>
      <c r="G166" s="70"/>
      <c r="H166" s="70"/>
      <c r="K166" s="84">
        <v>255</v>
      </c>
    </row>
    <row r="167" spans="2:11" x14ac:dyDescent="0.25">
      <c r="B167" s="81" t="s">
        <v>632</v>
      </c>
      <c r="C167" s="83" t="s">
        <v>633</v>
      </c>
      <c r="D167" s="84"/>
      <c r="E167" s="82"/>
      <c r="F167" s="70"/>
      <c r="G167" s="70"/>
      <c r="H167" s="70"/>
      <c r="K167" s="84">
        <v>255</v>
      </c>
    </row>
    <row r="168" spans="2:11" x14ac:dyDescent="0.25">
      <c r="B168" s="81" t="s">
        <v>634</v>
      </c>
      <c r="C168" s="83" t="s">
        <v>635</v>
      </c>
      <c r="D168" s="84"/>
      <c r="E168" s="82"/>
      <c r="F168" s="70"/>
      <c r="G168" s="70"/>
      <c r="H168" s="70"/>
      <c r="K168" s="84">
        <v>255</v>
      </c>
    </row>
    <row r="169" spans="2:11" x14ac:dyDescent="0.25">
      <c r="B169" s="81" t="s">
        <v>636</v>
      </c>
      <c r="C169" s="83" t="s">
        <v>637</v>
      </c>
      <c r="D169" s="84"/>
      <c r="E169" s="82"/>
      <c r="F169" s="70"/>
      <c r="G169" s="70"/>
      <c r="H169" s="70"/>
      <c r="K169" s="84">
        <v>255</v>
      </c>
    </row>
    <row r="170" spans="2:11" x14ac:dyDescent="0.25">
      <c r="B170" s="81" t="s">
        <v>638</v>
      </c>
      <c r="C170" s="83" t="s">
        <v>639</v>
      </c>
      <c r="D170" s="84"/>
      <c r="E170" s="82"/>
      <c r="F170" s="70"/>
      <c r="G170" s="70"/>
      <c r="H170" s="70"/>
      <c r="K170" s="84">
        <v>255</v>
      </c>
    </row>
    <row r="171" spans="2:11" x14ac:dyDescent="0.25">
      <c r="B171" s="81" t="s">
        <v>640</v>
      </c>
      <c r="C171" s="78" t="s">
        <v>641</v>
      </c>
      <c r="D171" s="79"/>
      <c r="E171" s="82"/>
      <c r="F171" s="70"/>
      <c r="G171" s="70"/>
      <c r="H171" s="70"/>
      <c r="K171" s="79">
        <v>15</v>
      </c>
    </row>
    <row r="172" spans="2:11" ht="51" x14ac:dyDescent="0.25">
      <c r="B172" s="81"/>
      <c r="C172" s="78" t="s">
        <v>642</v>
      </c>
      <c r="D172" s="79"/>
      <c r="E172" s="82"/>
      <c r="F172" s="70"/>
      <c r="G172" s="70"/>
      <c r="H172" s="70"/>
      <c r="K172" s="79">
        <v>125</v>
      </c>
    </row>
    <row r="173" spans="2:11" ht="24.6" customHeight="1" x14ac:dyDescent="0.25">
      <c r="B173" s="143" t="s">
        <v>643</v>
      </c>
      <c r="C173" s="144"/>
      <c r="D173" s="144"/>
      <c r="E173" s="85"/>
      <c r="F173" s="70"/>
      <c r="G173" s="70"/>
      <c r="H173" s="70"/>
    </row>
    <row r="174" spans="2:11" x14ac:dyDescent="0.25">
      <c r="B174" s="81" t="s">
        <v>644</v>
      </c>
      <c r="C174" s="83" t="s">
        <v>645</v>
      </c>
      <c r="D174" s="84"/>
      <c r="E174" s="88"/>
      <c r="F174" s="70"/>
      <c r="G174" s="70"/>
      <c r="H174" s="70"/>
      <c r="K174" s="84">
        <v>6</v>
      </c>
    </row>
    <row r="175" spans="2:11" x14ac:dyDescent="0.25">
      <c r="B175" s="81" t="s">
        <v>646</v>
      </c>
      <c r="C175" s="83" t="s">
        <v>647</v>
      </c>
      <c r="D175" s="84"/>
      <c r="E175" s="88"/>
      <c r="F175" s="70"/>
      <c r="G175" s="70"/>
      <c r="H175" s="70"/>
      <c r="K175" s="84">
        <v>6</v>
      </c>
    </row>
    <row r="176" spans="2:11" x14ac:dyDescent="0.25">
      <c r="B176" s="81" t="s">
        <v>648</v>
      </c>
      <c r="C176" s="83" t="s">
        <v>649</v>
      </c>
      <c r="D176" s="84"/>
      <c r="E176" s="88"/>
      <c r="F176" s="70"/>
      <c r="G176" s="70"/>
      <c r="H176" s="70"/>
      <c r="K176" s="84">
        <v>35</v>
      </c>
    </row>
    <row r="177" spans="2:11" x14ac:dyDescent="0.25">
      <c r="B177" s="81" t="s">
        <v>650</v>
      </c>
      <c r="C177" s="78" t="s">
        <v>651</v>
      </c>
      <c r="D177" s="79"/>
      <c r="E177" s="88"/>
      <c r="F177" s="70"/>
      <c r="G177" s="70"/>
      <c r="H177" s="70"/>
      <c r="K177" s="79">
        <v>35</v>
      </c>
    </row>
    <row r="178" spans="2:11" ht="25.5" x14ac:dyDescent="0.25">
      <c r="B178" s="81" t="s">
        <v>652</v>
      </c>
      <c r="C178" s="78" t="s">
        <v>653</v>
      </c>
      <c r="D178" s="79"/>
      <c r="E178" s="88"/>
      <c r="F178" s="70"/>
      <c r="G178" s="70"/>
      <c r="H178" s="70"/>
      <c r="K178" s="79">
        <v>35</v>
      </c>
    </row>
    <row r="179" spans="2:11" x14ac:dyDescent="0.25">
      <c r="B179" s="81" t="s">
        <v>654</v>
      </c>
      <c r="C179" s="83" t="s">
        <v>655</v>
      </c>
      <c r="D179" s="84"/>
      <c r="E179" s="88"/>
      <c r="F179" s="70"/>
      <c r="G179" s="70"/>
      <c r="H179" s="70"/>
      <c r="K179" s="84">
        <v>70</v>
      </c>
    </row>
    <row r="180" spans="2:11" x14ac:dyDescent="0.25">
      <c r="B180" s="81" t="s">
        <v>656</v>
      </c>
      <c r="C180" s="83" t="s">
        <v>657</v>
      </c>
      <c r="D180" s="84"/>
      <c r="E180" s="88"/>
      <c r="F180" s="70"/>
      <c r="G180" s="70"/>
      <c r="H180" s="70"/>
      <c r="K180" s="84">
        <v>110</v>
      </c>
    </row>
    <row r="181" spans="2:11" x14ac:dyDescent="0.25">
      <c r="B181" s="81" t="s">
        <v>658</v>
      </c>
      <c r="C181" s="83" t="s">
        <v>659</v>
      </c>
      <c r="D181" s="84"/>
      <c r="E181" s="88"/>
      <c r="F181" s="70"/>
      <c r="G181" s="70"/>
      <c r="H181" s="70"/>
      <c r="K181" s="84">
        <v>280</v>
      </c>
    </row>
    <row r="182" spans="2:11" x14ac:dyDescent="0.25">
      <c r="B182" s="81" t="s">
        <v>660</v>
      </c>
      <c r="C182" s="83" t="s">
        <v>661</v>
      </c>
      <c r="D182" s="84"/>
      <c r="E182" s="88"/>
      <c r="F182" s="70"/>
      <c r="G182" s="70"/>
      <c r="H182" s="70"/>
      <c r="K182" s="84">
        <v>80</v>
      </c>
    </row>
    <row r="183" spans="2:11" x14ac:dyDescent="0.25">
      <c r="B183" s="81" t="s">
        <v>662</v>
      </c>
      <c r="C183" s="83" t="s">
        <v>663</v>
      </c>
      <c r="D183" s="84"/>
      <c r="E183" s="88"/>
      <c r="F183" s="70"/>
      <c r="G183" s="70"/>
      <c r="H183" s="70"/>
      <c r="K183" s="84">
        <v>40</v>
      </c>
    </row>
    <row r="184" spans="2:11" x14ac:dyDescent="0.25">
      <c r="B184" s="81" t="s">
        <v>664</v>
      </c>
      <c r="C184" s="83" t="s">
        <v>665</v>
      </c>
      <c r="D184" s="84"/>
      <c r="E184" s="88"/>
      <c r="F184" s="70"/>
      <c r="G184" s="70"/>
      <c r="H184" s="70"/>
      <c r="K184" s="84">
        <v>170</v>
      </c>
    </row>
    <row r="185" spans="2:11" x14ac:dyDescent="0.25">
      <c r="B185" s="81" t="s">
        <v>666</v>
      </c>
      <c r="C185" s="83" t="s">
        <v>667</v>
      </c>
      <c r="D185" s="84"/>
      <c r="E185" s="88"/>
      <c r="F185" s="70"/>
      <c r="G185" s="70"/>
      <c r="H185" s="70"/>
      <c r="K185" s="84">
        <v>200</v>
      </c>
    </row>
    <row r="186" spans="2:11" x14ac:dyDescent="0.25">
      <c r="B186" s="81" t="s">
        <v>668</v>
      </c>
      <c r="C186" s="83" t="s">
        <v>669</v>
      </c>
      <c r="D186" s="84"/>
      <c r="E186" s="88"/>
      <c r="F186" s="70"/>
      <c r="G186" s="70"/>
      <c r="H186" s="70"/>
      <c r="K186" s="84">
        <v>325</v>
      </c>
    </row>
    <row r="187" spans="2:11" x14ac:dyDescent="0.25">
      <c r="B187" s="81" t="s">
        <v>670</v>
      </c>
      <c r="C187" s="83" t="s">
        <v>671</v>
      </c>
      <c r="D187" s="84"/>
      <c r="E187" s="88"/>
      <c r="F187" s="70"/>
      <c r="G187" s="70"/>
      <c r="H187" s="70"/>
      <c r="K187" s="84">
        <v>175</v>
      </c>
    </row>
    <row r="188" spans="2:11" x14ac:dyDescent="0.25">
      <c r="B188" s="81" t="s">
        <v>672</v>
      </c>
      <c r="C188" s="83" t="s">
        <v>673</v>
      </c>
      <c r="D188" s="84"/>
      <c r="E188" s="88"/>
      <c r="F188" s="70"/>
      <c r="G188" s="70"/>
      <c r="H188" s="70"/>
      <c r="K188" s="84">
        <v>175</v>
      </c>
    </row>
    <row r="189" spans="2:11" x14ac:dyDescent="0.25">
      <c r="B189" s="81" t="s">
        <v>674</v>
      </c>
      <c r="C189" s="83" t="s">
        <v>675</v>
      </c>
      <c r="D189" s="84"/>
      <c r="E189" s="88"/>
      <c r="F189" s="70"/>
      <c r="G189" s="70"/>
      <c r="H189" s="70"/>
      <c r="K189" s="84">
        <v>175</v>
      </c>
    </row>
    <row r="190" spans="2:11" x14ac:dyDescent="0.25">
      <c r="B190" s="81" t="s">
        <v>676</v>
      </c>
      <c r="C190" s="78" t="s">
        <v>677</v>
      </c>
      <c r="D190" s="79"/>
      <c r="E190" s="88"/>
      <c r="F190" s="70"/>
      <c r="G190" s="70"/>
      <c r="H190" s="70"/>
      <c r="K190" s="79">
        <v>70</v>
      </c>
    </row>
    <row r="191" spans="2:11" x14ac:dyDescent="0.25">
      <c r="B191" s="81" t="s">
        <v>678</v>
      </c>
      <c r="C191" s="78" t="s">
        <v>679</v>
      </c>
      <c r="D191" s="79"/>
      <c r="E191" s="88"/>
      <c r="F191" s="70"/>
      <c r="G191" s="70"/>
      <c r="H191" s="70"/>
      <c r="K191" s="79">
        <v>45</v>
      </c>
    </row>
    <row r="192" spans="2:11" x14ac:dyDescent="0.25">
      <c r="B192" s="81" t="s">
        <v>680</v>
      </c>
      <c r="C192" s="78" t="s">
        <v>681</v>
      </c>
      <c r="D192" s="79"/>
      <c r="E192" s="88"/>
      <c r="F192" s="70"/>
      <c r="G192" s="70"/>
      <c r="H192" s="70"/>
      <c r="K192" s="79">
        <v>175</v>
      </c>
    </row>
    <row r="193" spans="2:11" x14ac:dyDescent="0.25">
      <c r="B193" s="81" t="s">
        <v>682</v>
      </c>
      <c r="C193" s="78" t="s">
        <v>683</v>
      </c>
      <c r="D193" s="79"/>
      <c r="E193" s="88"/>
      <c r="F193" s="70"/>
      <c r="G193" s="70"/>
      <c r="H193" s="70"/>
      <c r="K193" s="79">
        <v>175</v>
      </c>
    </row>
    <row r="194" spans="2:11" x14ac:dyDescent="0.25">
      <c r="B194" s="81" t="s">
        <v>684</v>
      </c>
      <c r="C194" s="78" t="s">
        <v>685</v>
      </c>
      <c r="D194" s="79"/>
      <c r="E194" s="88"/>
      <c r="F194" s="70"/>
      <c r="G194" s="70"/>
      <c r="H194" s="70"/>
      <c r="K194" s="79">
        <v>175</v>
      </c>
    </row>
    <row r="195" spans="2:11" ht="25.5" x14ac:dyDescent="0.25">
      <c r="B195" s="81" t="s">
        <v>686</v>
      </c>
      <c r="C195" s="78" t="s">
        <v>687</v>
      </c>
      <c r="D195" s="79"/>
      <c r="E195" s="88"/>
      <c r="F195" s="70"/>
      <c r="G195" s="70"/>
      <c r="H195" s="70"/>
      <c r="K195" s="79">
        <v>175</v>
      </c>
    </row>
    <row r="196" spans="2:11" ht="25.5" x14ac:dyDescent="0.25">
      <c r="B196" s="81" t="s">
        <v>688</v>
      </c>
      <c r="C196" s="78" t="s">
        <v>689</v>
      </c>
      <c r="D196" s="79"/>
      <c r="E196" s="88"/>
      <c r="F196" s="70"/>
      <c r="G196" s="70"/>
      <c r="H196" s="70"/>
      <c r="K196" s="79">
        <v>175</v>
      </c>
    </row>
    <row r="197" spans="2:11" ht="25.5" x14ac:dyDescent="0.25">
      <c r="B197" s="81" t="s">
        <v>690</v>
      </c>
      <c r="C197" s="78" t="s">
        <v>691</v>
      </c>
      <c r="D197" s="79"/>
      <c r="E197" s="88"/>
      <c r="F197" s="70"/>
      <c r="G197" s="70"/>
      <c r="H197" s="70"/>
      <c r="K197" s="79">
        <v>175</v>
      </c>
    </row>
    <row r="198" spans="2:11" x14ac:dyDescent="0.25">
      <c r="B198" s="81" t="s">
        <v>692</v>
      </c>
      <c r="C198" s="78" t="s">
        <v>693</v>
      </c>
      <c r="D198" s="79"/>
      <c r="E198" s="88"/>
      <c r="F198" s="70"/>
      <c r="G198" s="70"/>
      <c r="H198" s="70"/>
      <c r="K198" s="79">
        <v>0</v>
      </c>
    </row>
    <row r="199" spans="2:11" x14ac:dyDescent="0.25">
      <c r="B199" s="81" t="s">
        <v>694</v>
      </c>
      <c r="C199" s="78" t="s">
        <v>695</v>
      </c>
      <c r="D199" s="79"/>
      <c r="E199" s="88"/>
      <c r="F199" s="70"/>
      <c r="G199" s="70"/>
      <c r="H199" s="70"/>
      <c r="K199" s="79">
        <v>175</v>
      </c>
    </row>
    <row r="200" spans="2:11" ht="68.25" customHeight="1" x14ac:dyDescent="0.25">
      <c r="B200" s="383" t="s">
        <v>696</v>
      </c>
      <c r="C200" s="384"/>
      <c r="D200" s="384"/>
      <c r="E200" s="85"/>
      <c r="F200" s="70"/>
      <c r="G200" s="70"/>
      <c r="H200" s="70"/>
    </row>
    <row r="201" spans="2:11" x14ac:dyDescent="0.25">
      <c r="B201" s="81" t="s">
        <v>697</v>
      </c>
      <c r="C201" s="83" t="s">
        <v>698</v>
      </c>
      <c r="D201" s="84"/>
      <c r="E201" s="88"/>
      <c r="F201" s="70"/>
      <c r="G201" s="70"/>
      <c r="H201" s="70"/>
      <c r="K201" s="84">
        <v>135</v>
      </c>
    </row>
    <row r="202" spans="2:11" x14ac:dyDescent="0.25">
      <c r="B202" s="81" t="s">
        <v>699</v>
      </c>
      <c r="C202" s="83" t="s">
        <v>700</v>
      </c>
      <c r="D202" s="84"/>
      <c r="E202" s="88"/>
      <c r="F202" s="70"/>
      <c r="G202" s="70"/>
      <c r="H202" s="70"/>
      <c r="K202" s="84">
        <v>60</v>
      </c>
    </row>
    <row r="203" spans="2:11" x14ac:dyDescent="0.25">
      <c r="B203" s="81" t="s">
        <v>701</v>
      </c>
      <c r="C203" s="78" t="s">
        <v>702</v>
      </c>
      <c r="D203" s="79"/>
      <c r="E203" s="88"/>
      <c r="F203" s="70"/>
      <c r="G203" s="70"/>
      <c r="H203" s="70"/>
      <c r="K203" s="79">
        <v>60</v>
      </c>
    </row>
    <row r="204" spans="2:11" x14ac:dyDescent="0.25">
      <c r="B204" s="81" t="s">
        <v>703</v>
      </c>
      <c r="C204" s="83" t="s">
        <v>704</v>
      </c>
      <c r="D204" s="84"/>
      <c r="E204" s="88"/>
      <c r="F204" s="70"/>
      <c r="G204" s="70"/>
      <c r="H204" s="70"/>
      <c r="K204" s="84">
        <v>135</v>
      </c>
    </row>
    <row r="205" spans="2:11" x14ac:dyDescent="0.25">
      <c r="B205" s="81" t="s">
        <v>705</v>
      </c>
      <c r="C205" s="83" t="s">
        <v>706</v>
      </c>
      <c r="D205" s="84"/>
      <c r="E205" s="88"/>
      <c r="F205" s="70"/>
      <c r="G205" s="70"/>
      <c r="H205" s="70"/>
      <c r="K205" s="84">
        <v>70</v>
      </c>
    </row>
    <row r="206" spans="2:11" x14ac:dyDescent="0.25">
      <c r="B206" s="81" t="s">
        <v>707</v>
      </c>
      <c r="C206" s="83" t="s">
        <v>708</v>
      </c>
      <c r="D206" s="84"/>
      <c r="E206" s="88"/>
      <c r="F206" s="70"/>
      <c r="G206" s="70"/>
      <c r="H206" s="70"/>
      <c r="K206" s="84">
        <v>110</v>
      </c>
    </row>
    <row r="207" spans="2:11" x14ac:dyDescent="0.25">
      <c r="B207" s="81" t="s">
        <v>709</v>
      </c>
      <c r="C207" s="83" t="s">
        <v>710</v>
      </c>
      <c r="D207" s="84"/>
      <c r="E207" s="88"/>
      <c r="F207" s="70"/>
      <c r="G207" s="70"/>
      <c r="H207" s="70"/>
      <c r="K207" s="84">
        <v>300</v>
      </c>
    </row>
    <row r="208" spans="2:11" x14ac:dyDescent="0.25">
      <c r="B208" s="81" t="s">
        <v>711</v>
      </c>
      <c r="C208" s="83" t="s">
        <v>712</v>
      </c>
      <c r="D208" s="84"/>
      <c r="E208" s="88"/>
      <c r="F208" s="70"/>
      <c r="G208" s="70"/>
      <c r="H208" s="70"/>
      <c r="K208" s="84">
        <v>180</v>
      </c>
    </row>
    <row r="209" spans="2:11" x14ac:dyDescent="0.25">
      <c r="B209" s="81" t="s">
        <v>713</v>
      </c>
      <c r="C209" s="78" t="s">
        <v>714</v>
      </c>
      <c r="D209" s="79"/>
      <c r="E209" s="88"/>
      <c r="F209" s="70"/>
      <c r="G209" s="70"/>
      <c r="H209" s="70"/>
      <c r="K209" s="79">
        <v>250</v>
      </c>
    </row>
    <row r="210" spans="2:11" ht="24" x14ac:dyDescent="0.25">
      <c r="B210" s="81" t="s">
        <v>715</v>
      </c>
      <c r="C210" s="89" t="s">
        <v>716</v>
      </c>
      <c r="D210" s="79"/>
      <c r="E210" s="88"/>
      <c r="F210" s="70"/>
      <c r="G210" s="70"/>
      <c r="H210" s="70"/>
      <c r="K210" s="79">
        <v>300</v>
      </c>
    </row>
    <row r="211" spans="2:11" ht="25.5" x14ac:dyDescent="0.25">
      <c r="B211" s="81" t="s">
        <v>717</v>
      </c>
      <c r="C211" s="78" t="s">
        <v>718</v>
      </c>
      <c r="D211" s="79"/>
      <c r="E211" s="88"/>
      <c r="F211" s="70"/>
      <c r="G211" s="70"/>
      <c r="H211" s="70"/>
      <c r="K211" s="79">
        <v>165</v>
      </c>
    </row>
    <row r="212" spans="2:11" ht="38.25" x14ac:dyDescent="0.25">
      <c r="B212" s="81" t="s">
        <v>719</v>
      </c>
      <c r="C212" s="78" t="s">
        <v>720</v>
      </c>
      <c r="D212" s="79"/>
      <c r="E212" s="88"/>
      <c r="F212" s="70"/>
      <c r="G212" s="70"/>
      <c r="H212" s="70"/>
      <c r="K212" s="79">
        <v>135</v>
      </c>
    </row>
    <row r="213" spans="2:11" ht="38.25" x14ac:dyDescent="0.25">
      <c r="B213" s="81" t="s">
        <v>721</v>
      </c>
      <c r="C213" s="78" t="s">
        <v>722</v>
      </c>
      <c r="D213" s="79"/>
      <c r="E213" s="88"/>
      <c r="F213" s="70"/>
      <c r="G213" s="70"/>
      <c r="H213" s="70"/>
      <c r="K213" s="79">
        <v>150</v>
      </c>
    </row>
    <row r="214" spans="2:11" ht="25.5" x14ac:dyDescent="0.25">
      <c r="B214" s="81" t="s">
        <v>723</v>
      </c>
      <c r="C214" s="83" t="s">
        <v>724</v>
      </c>
      <c r="D214" s="84"/>
      <c r="E214" s="88"/>
      <c r="F214" s="70"/>
      <c r="G214" s="70"/>
      <c r="H214" s="70"/>
      <c r="K214" s="84">
        <v>55</v>
      </c>
    </row>
    <row r="215" spans="2:11" ht="25.5" x14ac:dyDescent="0.25">
      <c r="B215" s="81" t="s">
        <v>725</v>
      </c>
      <c r="C215" s="83" t="s">
        <v>726</v>
      </c>
      <c r="D215" s="84"/>
      <c r="E215" s="88"/>
      <c r="F215" s="70"/>
      <c r="G215" s="70"/>
      <c r="H215" s="70"/>
      <c r="K215" s="84">
        <v>30</v>
      </c>
    </row>
    <row r="216" spans="2:11" ht="25.5" x14ac:dyDescent="0.25">
      <c r="B216" s="385" t="s">
        <v>727</v>
      </c>
      <c r="C216" s="83" t="s">
        <v>728</v>
      </c>
      <c r="D216" s="84"/>
      <c r="E216" s="88"/>
      <c r="F216" s="70"/>
      <c r="G216" s="70"/>
      <c r="H216" s="70"/>
      <c r="K216" s="84">
        <v>0</v>
      </c>
    </row>
    <row r="217" spans="2:11" ht="25.5" x14ac:dyDescent="0.25">
      <c r="B217" s="385"/>
      <c r="C217" s="83" t="s">
        <v>729</v>
      </c>
      <c r="D217" s="84"/>
      <c r="E217" s="88"/>
      <c r="F217" s="70"/>
      <c r="G217" s="70"/>
      <c r="H217" s="70"/>
      <c r="K217" s="84">
        <v>41</v>
      </c>
    </row>
    <row r="218" spans="2:11" ht="25.5" x14ac:dyDescent="0.25">
      <c r="B218" s="385" t="s">
        <v>730</v>
      </c>
      <c r="C218" s="83" t="s">
        <v>731</v>
      </c>
      <c r="D218" s="84"/>
      <c r="E218" s="88"/>
      <c r="F218" s="70"/>
      <c r="G218" s="70"/>
      <c r="H218" s="70"/>
      <c r="K218" s="84">
        <v>35</v>
      </c>
    </row>
    <row r="219" spans="2:11" x14ac:dyDescent="0.25">
      <c r="B219" s="385"/>
      <c r="C219" s="83" t="s">
        <v>732</v>
      </c>
      <c r="D219" s="84"/>
      <c r="E219" s="88"/>
      <c r="F219" s="70"/>
      <c r="G219" s="70"/>
      <c r="H219" s="70"/>
      <c r="K219" s="84">
        <v>35</v>
      </c>
    </row>
    <row r="220" spans="2:11" x14ac:dyDescent="0.25">
      <c r="B220" s="385"/>
      <c r="C220" s="83" t="s">
        <v>733</v>
      </c>
      <c r="D220" s="84"/>
      <c r="E220" s="88"/>
      <c r="F220" s="70"/>
      <c r="G220" s="70"/>
      <c r="H220" s="70"/>
      <c r="K220" s="84">
        <v>0</v>
      </c>
    </row>
    <row r="221" spans="2:11" x14ac:dyDescent="0.25">
      <c r="B221" s="385"/>
      <c r="C221" s="83" t="s">
        <v>734</v>
      </c>
      <c r="D221" s="84"/>
      <c r="E221" s="88"/>
      <c r="F221" s="70"/>
      <c r="G221" s="70"/>
      <c r="H221" s="70"/>
      <c r="K221" s="84">
        <v>0</v>
      </c>
    </row>
    <row r="222" spans="2:11" x14ac:dyDescent="0.25">
      <c r="B222" s="81" t="s">
        <v>735</v>
      </c>
      <c r="C222" s="83" t="s">
        <v>736</v>
      </c>
      <c r="D222" s="84"/>
      <c r="E222" s="88"/>
      <c r="F222" s="70"/>
      <c r="G222" s="70"/>
      <c r="H222" s="70"/>
      <c r="K222" s="84">
        <v>0</v>
      </c>
    </row>
    <row r="223" spans="2:11" ht="68.25" customHeight="1" x14ac:dyDescent="0.25">
      <c r="B223" s="386" t="s">
        <v>737</v>
      </c>
      <c r="C223" s="387"/>
      <c r="D223" s="387"/>
      <c r="E223" s="85"/>
      <c r="F223" s="70"/>
      <c r="G223" s="70"/>
      <c r="H223" s="70"/>
    </row>
    <row r="224" spans="2:11" x14ac:dyDescent="0.25">
      <c r="B224" s="81" t="s">
        <v>738</v>
      </c>
      <c r="C224" s="78" t="s">
        <v>739</v>
      </c>
      <c r="D224" s="79"/>
      <c r="E224" s="88"/>
      <c r="F224" s="70"/>
      <c r="G224" s="70"/>
      <c r="H224" s="70"/>
      <c r="K224" s="79">
        <v>275</v>
      </c>
    </row>
    <row r="225" spans="2:11" x14ac:dyDescent="0.25">
      <c r="B225" s="81" t="s">
        <v>740</v>
      </c>
      <c r="C225" s="78" t="s">
        <v>741</v>
      </c>
      <c r="D225" s="79"/>
      <c r="E225" s="88"/>
      <c r="F225" s="70"/>
      <c r="G225" s="70"/>
      <c r="H225" s="70"/>
      <c r="K225" s="79">
        <v>275</v>
      </c>
    </row>
    <row r="226" spans="2:11" x14ac:dyDescent="0.25">
      <c r="B226" s="81" t="s">
        <v>742</v>
      </c>
      <c r="C226" s="78" t="s">
        <v>743</v>
      </c>
      <c r="D226" s="79"/>
      <c r="E226" s="88"/>
      <c r="F226" s="70"/>
      <c r="G226" s="70"/>
      <c r="H226" s="70"/>
      <c r="K226" s="79">
        <v>275</v>
      </c>
    </row>
    <row r="227" spans="2:11" x14ac:dyDescent="0.25">
      <c r="B227" s="81" t="s">
        <v>744</v>
      </c>
      <c r="C227" s="78" t="s">
        <v>745</v>
      </c>
      <c r="D227" s="79"/>
      <c r="E227" s="88"/>
      <c r="F227" s="70"/>
      <c r="G227" s="70"/>
      <c r="H227" s="70"/>
      <c r="K227" s="79">
        <v>275</v>
      </c>
    </row>
    <row r="228" spans="2:11" x14ac:dyDescent="0.25">
      <c r="B228" s="81" t="s">
        <v>746</v>
      </c>
      <c r="C228" s="83" t="s">
        <v>747</v>
      </c>
      <c r="D228" s="79"/>
      <c r="E228" s="88"/>
      <c r="F228" s="70"/>
      <c r="G228" s="70"/>
      <c r="H228" s="70"/>
      <c r="K228" s="79">
        <v>275</v>
      </c>
    </row>
    <row r="229" spans="2:11" x14ac:dyDescent="0.25">
      <c r="B229" s="81" t="s">
        <v>748</v>
      </c>
      <c r="C229" s="83" t="s">
        <v>749</v>
      </c>
      <c r="D229" s="79"/>
      <c r="E229" s="88"/>
      <c r="F229" s="70"/>
      <c r="G229" s="70"/>
      <c r="H229" s="70"/>
      <c r="K229" s="79">
        <v>275</v>
      </c>
    </row>
    <row r="230" spans="2:11" x14ac:dyDescent="0.25">
      <c r="B230" s="81" t="s">
        <v>750</v>
      </c>
      <c r="C230" s="83" t="s">
        <v>751</v>
      </c>
      <c r="D230" s="84"/>
      <c r="E230" s="88"/>
      <c r="F230" s="70"/>
      <c r="G230" s="70"/>
      <c r="H230" s="70"/>
      <c r="K230" s="84">
        <v>350</v>
      </c>
    </row>
    <row r="231" spans="2:11" x14ac:dyDescent="0.25">
      <c r="B231" s="81" t="s">
        <v>752</v>
      </c>
      <c r="C231" s="83" t="s">
        <v>753</v>
      </c>
      <c r="D231" s="84"/>
      <c r="E231" s="88"/>
      <c r="F231" s="70"/>
      <c r="G231" s="70"/>
      <c r="H231" s="70"/>
      <c r="K231" s="84">
        <v>350</v>
      </c>
    </row>
    <row r="232" spans="2:11" ht="25.5" x14ac:dyDescent="0.25">
      <c r="B232" s="81" t="s">
        <v>754</v>
      </c>
      <c r="C232" s="83" t="s">
        <v>755</v>
      </c>
      <c r="D232" s="84"/>
      <c r="E232" s="88"/>
      <c r="F232" s="70"/>
      <c r="G232" s="70"/>
      <c r="H232" s="70"/>
      <c r="K232" s="84">
        <v>275</v>
      </c>
    </row>
    <row r="233" spans="2:11" ht="25.5" x14ac:dyDescent="0.25">
      <c r="B233" s="81" t="s">
        <v>756</v>
      </c>
      <c r="C233" s="83" t="s">
        <v>757</v>
      </c>
      <c r="D233" s="84"/>
      <c r="E233" s="88"/>
      <c r="F233" s="70"/>
      <c r="G233" s="70"/>
      <c r="H233" s="70"/>
      <c r="K233" s="84">
        <v>275</v>
      </c>
    </row>
    <row r="234" spans="2:11" ht="25.5" x14ac:dyDescent="0.25">
      <c r="B234" s="81" t="s">
        <v>758</v>
      </c>
      <c r="C234" s="83" t="s">
        <v>759</v>
      </c>
      <c r="D234" s="84"/>
      <c r="E234" s="88"/>
      <c r="F234" s="70"/>
      <c r="G234" s="70"/>
      <c r="H234" s="70"/>
      <c r="K234" s="84">
        <v>350</v>
      </c>
    </row>
    <row r="235" spans="2:11" ht="25.5" x14ac:dyDescent="0.25">
      <c r="B235" s="81" t="s">
        <v>760</v>
      </c>
      <c r="C235" s="83" t="s">
        <v>761</v>
      </c>
      <c r="D235" s="84"/>
      <c r="E235" s="88"/>
      <c r="F235" s="70"/>
      <c r="G235" s="70"/>
      <c r="H235" s="70"/>
      <c r="K235" s="84">
        <v>350</v>
      </c>
    </row>
    <row r="236" spans="2:11" ht="25.5" x14ac:dyDescent="0.25">
      <c r="B236" s="81" t="s">
        <v>762</v>
      </c>
      <c r="C236" s="83" t="s">
        <v>763</v>
      </c>
      <c r="D236" s="84"/>
      <c r="E236" s="88"/>
      <c r="F236" s="70"/>
      <c r="G236" s="70"/>
      <c r="H236" s="70"/>
      <c r="K236" s="84">
        <v>275</v>
      </c>
    </row>
    <row r="237" spans="2:11" ht="25.5" x14ac:dyDescent="0.25">
      <c r="B237" s="81" t="s">
        <v>764</v>
      </c>
      <c r="C237" s="83" t="s">
        <v>765</v>
      </c>
      <c r="D237" s="84"/>
      <c r="E237" s="88"/>
      <c r="F237" s="70"/>
      <c r="G237" s="70"/>
      <c r="H237" s="70"/>
      <c r="K237" s="84">
        <v>275</v>
      </c>
    </row>
    <row r="238" spans="2:11" ht="25.5" x14ac:dyDescent="0.25">
      <c r="B238" s="81" t="s">
        <v>766</v>
      </c>
      <c r="C238" s="83" t="s">
        <v>767</v>
      </c>
      <c r="D238" s="84"/>
      <c r="E238" s="88"/>
      <c r="F238" s="70"/>
      <c r="G238" s="70"/>
      <c r="H238" s="70"/>
      <c r="K238" s="84">
        <v>275</v>
      </c>
    </row>
    <row r="239" spans="2:11" ht="25.5" x14ac:dyDescent="0.25">
      <c r="B239" s="81" t="s">
        <v>768</v>
      </c>
      <c r="C239" s="83" t="s">
        <v>769</v>
      </c>
      <c r="D239" s="84"/>
      <c r="E239" s="88"/>
      <c r="F239" s="70"/>
      <c r="G239" s="70"/>
      <c r="H239" s="70"/>
      <c r="K239" s="84">
        <v>275</v>
      </c>
    </row>
    <row r="240" spans="2:11" x14ac:dyDescent="0.25">
      <c r="B240" s="81" t="s">
        <v>770</v>
      </c>
      <c r="C240" s="83" t="s">
        <v>771</v>
      </c>
      <c r="D240" s="84"/>
      <c r="E240" s="88"/>
      <c r="F240" s="70"/>
      <c r="G240" s="70"/>
      <c r="H240" s="70"/>
      <c r="K240" s="84">
        <v>25</v>
      </c>
    </row>
    <row r="241" spans="2:11" x14ac:dyDescent="0.25">
      <c r="B241" s="81" t="s">
        <v>772</v>
      </c>
      <c r="C241" s="83" t="s">
        <v>773</v>
      </c>
      <c r="D241" s="84"/>
      <c r="E241" s="88"/>
      <c r="F241" s="70"/>
      <c r="G241" s="70"/>
      <c r="H241" s="70"/>
      <c r="K241" s="84">
        <v>25</v>
      </c>
    </row>
    <row r="242" spans="2:11" x14ac:dyDescent="0.25">
      <c r="B242" s="81" t="s">
        <v>774</v>
      </c>
      <c r="C242" s="83" t="s">
        <v>775</v>
      </c>
      <c r="D242" s="84"/>
      <c r="E242" s="88"/>
      <c r="F242" s="70"/>
      <c r="G242" s="70"/>
      <c r="H242" s="70"/>
      <c r="K242" s="84">
        <v>25</v>
      </c>
    </row>
    <row r="243" spans="2:11" x14ac:dyDescent="0.25">
      <c r="B243" s="81" t="s">
        <v>776</v>
      </c>
      <c r="C243" s="83" t="s">
        <v>777</v>
      </c>
      <c r="D243" s="84"/>
      <c r="E243" s="88"/>
      <c r="F243" s="70"/>
      <c r="G243" s="70"/>
      <c r="H243" s="70"/>
      <c r="K243" s="84">
        <v>25</v>
      </c>
    </row>
    <row r="244" spans="2:11" ht="15.75" x14ac:dyDescent="0.25">
      <c r="B244" s="140" t="s">
        <v>778</v>
      </c>
      <c r="C244" s="141"/>
      <c r="D244" s="141"/>
      <c r="E244" s="85"/>
      <c r="F244" s="70"/>
      <c r="G244" s="70"/>
      <c r="H244" s="70"/>
    </row>
    <row r="245" spans="2:11" x14ac:dyDescent="0.25">
      <c r="B245" s="81" t="s">
        <v>779</v>
      </c>
      <c r="C245" s="78" t="s">
        <v>780</v>
      </c>
      <c r="D245" s="79"/>
      <c r="E245" s="88"/>
      <c r="F245" s="70"/>
      <c r="G245" s="70"/>
      <c r="H245" s="70"/>
      <c r="K245" s="79">
        <v>30</v>
      </c>
    </row>
    <row r="246" spans="2:11" x14ac:dyDescent="0.25">
      <c r="B246" s="81" t="s">
        <v>781</v>
      </c>
      <c r="C246" s="78" t="s">
        <v>782</v>
      </c>
      <c r="D246" s="79"/>
      <c r="E246" s="88"/>
      <c r="F246" s="70"/>
      <c r="G246" s="70"/>
      <c r="H246" s="70"/>
      <c r="K246" s="79">
        <v>30</v>
      </c>
    </row>
    <row r="247" spans="2:11" x14ac:dyDescent="0.25">
      <c r="B247" s="81" t="s">
        <v>783</v>
      </c>
      <c r="C247" s="83" t="s">
        <v>784</v>
      </c>
      <c r="D247" s="84"/>
      <c r="E247" s="88"/>
      <c r="F247" s="70"/>
      <c r="G247" s="70"/>
      <c r="H247" s="70"/>
      <c r="K247" s="84">
        <v>30</v>
      </c>
    </row>
    <row r="248" spans="2:11" x14ac:dyDescent="0.25">
      <c r="B248" s="81" t="s">
        <v>785</v>
      </c>
      <c r="C248" s="78" t="s">
        <v>786</v>
      </c>
      <c r="D248" s="79"/>
      <c r="E248" s="88"/>
      <c r="F248" s="70"/>
      <c r="G248" s="70"/>
      <c r="H248" s="70"/>
      <c r="K248" s="79">
        <v>30</v>
      </c>
    </row>
    <row r="249" spans="2:11" x14ac:dyDescent="0.25">
      <c r="B249" s="81" t="s">
        <v>787</v>
      </c>
      <c r="C249" s="78" t="s">
        <v>788</v>
      </c>
      <c r="D249" s="79"/>
      <c r="E249" s="88"/>
      <c r="F249" s="70"/>
      <c r="G249" s="70"/>
      <c r="H249" s="70"/>
      <c r="K249" s="79">
        <v>30</v>
      </c>
    </row>
    <row r="250" spans="2:11" x14ac:dyDescent="0.25">
      <c r="B250" s="81" t="s">
        <v>789</v>
      </c>
      <c r="C250" s="78" t="s">
        <v>790</v>
      </c>
      <c r="D250" s="79"/>
      <c r="E250" s="88"/>
      <c r="F250" s="70"/>
      <c r="G250" s="70"/>
      <c r="H250" s="70"/>
      <c r="K250" s="79">
        <v>35</v>
      </c>
    </row>
    <row r="251" spans="2:11" x14ac:dyDescent="0.25">
      <c r="B251" s="81" t="s">
        <v>791</v>
      </c>
      <c r="C251" s="83" t="s">
        <v>792</v>
      </c>
      <c r="D251" s="84"/>
      <c r="E251" s="88"/>
      <c r="F251" s="70"/>
      <c r="G251" s="70"/>
      <c r="H251" s="70"/>
      <c r="K251" s="84">
        <v>45</v>
      </c>
    </row>
    <row r="252" spans="2:11" x14ac:dyDescent="0.25">
      <c r="B252" s="81" t="s">
        <v>793</v>
      </c>
      <c r="C252" s="78" t="s">
        <v>794</v>
      </c>
      <c r="D252" s="79"/>
      <c r="E252" s="88"/>
      <c r="F252" s="70"/>
      <c r="G252" s="70"/>
      <c r="H252" s="70"/>
      <c r="K252" s="79">
        <v>45</v>
      </c>
    </row>
    <row r="253" spans="2:11" x14ac:dyDescent="0.25">
      <c r="B253" s="81" t="s">
        <v>795</v>
      </c>
      <c r="C253" s="78" t="s">
        <v>796</v>
      </c>
      <c r="D253" s="79"/>
      <c r="E253" s="88"/>
      <c r="F253" s="70"/>
      <c r="G253" s="70"/>
      <c r="H253" s="70"/>
      <c r="K253" s="79">
        <v>45</v>
      </c>
    </row>
    <row r="254" spans="2:11" ht="15.75" x14ac:dyDescent="0.25">
      <c r="B254" s="140" t="s">
        <v>797</v>
      </c>
      <c r="C254" s="141"/>
      <c r="D254" s="141"/>
      <c r="E254" s="85"/>
      <c r="F254" s="70"/>
      <c r="G254" s="70"/>
      <c r="H254" s="70"/>
    </row>
    <row r="255" spans="2:11" x14ac:dyDescent="0.25">
      <c r="B255" s="81" t="s">
        <v>798</v>
      </c>
      <c r="C255" s="78" t="s">
        <v>799</v>
      </c>
      <c r="D255" s="79"/>
      <c r="E255" s="88"/>
      <c r="F255" s="70"/>
      <c r="G255" s="70"/>
      <c r="H255" s="70"/>
      <c r="K255" s="79">
        <v>100</v>
      </c>
    </row>
    <row r="256" spans="2:11" x14ac:dyDescent="0.25">
      <c r="B256" s="81" t="s">
        <v>800</v>
      </c>
      <c r="C256" s="78" t="s">
        <v>801</v>
      </c>
      <c r="D256" s="79"/>
      <c r="E256" s="88"/>
      <c r="F256" s="70"/>
      <c r="G256" s="70"/>
      <c r="H256" s="70"/>
      <c r="K256" s="79">
        <v>100</v>
      </c>
    </row>
    <row r="257" spans="2:11" x14ac:dyDescent="0.25">
      <c r="B257" s="81" t="s">
        <v>802</v>
      </c>
      <c r="C257" s="78" t="s">
        <v>803</v>
      </c>
      <c r="D257" s="79"/>
      <c r="E257" s="88"/>
      <c r="F257" s="70"/>
      <c r="G257" s="70"/>
      <c r="H257" s="70"/>
      <c r="K257" s="79">
        <v>100</v>
      </c>
    </row>
    <row r="258" spans="2:11" x14ac:dyDescent="0.25">
      <c r="B258" s="81" t="s">
        <v>804</v>
      </c>
      <c r="C258" s="78" t="s">
        <v>805</v>
      </c>
      <c r="D258" s="79"/>
      <c r="E258" s="88"/>
      <c r="F258" s="70"/>
      <c r="G258" s="70"/>
      <c r="H258" s="70"/>
      <c r="K258" s="79">
        <v>100</v>
      </c>
    </row>
    <row r="259" spans="2:11" x14ac:dyDescent="0.25">
      <c r="B259" s="81" t="s">
        <v>806</v>
      </c>
      <c r="C259" s="78" t="s">
        <v>807</v>
      </c>
      <c r="D259" s="79"/>
      <c r="E259" s="88"/>
      <c r="F259" s="70"/>
      <c r="G259" s="70"/>
      <c r="H259" s="70"/>
      <c r="K259" s="79">
        <v>200</v>
      </c>
    </row>
    <row r="260" spans="2:11" x14ac:dyDescent="0.25">
      <c r="B260" s="81" t="s">
        <v>808</v>
      </c>
      <c r="C260" s="83" t="s">
        <v>809</v>
      </c>
      <c r="D260" s="84"/>
      <c r="E260" s="88"/>
      <c r="F260" s="70"/>
      <c r="G260" s="70"/>
      <c r="H260" s="70"/>
      <c r="K260" s="84">
        <v>60</v>
      </c>
    </row>
    <row r="261" spans="2:11" x14ac:dyDescent="0.25">
      <c r="B261" s="81" t="s">
        <v>810</v>
      </c>
      <c r="C261" s="83" t="s">
        <v>811</v>
      </c>
      <c r="D261" s="84"/>
      <c r="E261" s="88"/>
      <c r="F261" s="70"/>
      <c r="G261" s="70"/>
      <c r="H261" s="70"/>
      <c r="K261" s="84">
        <v>60</v>
      </c>
    </row>
    <row r="262" spans="2:11" x14ac:dyDescent="0.25">
      <c r="B262" s="81" t="s">
        <v>812</v>
      </c>
      <c r="C262" s="83" t="s">
        <v>813</v>
      </c>
      <c r="D262" s="84"/>
      <c r="E262" s="88"/>
      <c r="F262" s="70"/>
      <c r="G262" s="70"/>
      <c r="H262" s="70"/>
      <c r="K262" s="84">
        <v>60</v>
      </c>
    </row>
    <row r="263" spans="2:11" x14ac:dyDescent="0.25">
      <c r="B263" s="81" t="s">
        <v>814</v>
      </c>
      <c r="C263" s="83" t="s">
        <v>815</v>
      </c>
      <c r="D263" s="84"/>
      <c r="E263" s="88"/>
      <c r="F263" s="70"/>
      <c r="G263" s="70"/>
      <c r="H263" s="70"/>
      <c r="K263" s="84">
        <v>60</v>
      </c>
    </row>
    <row r="264" spans="2:11" x14ac:dyDescent="0.25">
      <c r="B264" s="81" t="s">
        <v>816</v>
      </c>
      <c r="C264" s="83" t="s">
        <v>817</v>
      </c>
      <c r="D264" s="84"/>
      <c r="E264" s="88"/>
      <c r="F264" s="70"/>
      <c r="G264" s="70"/>
      <c r="H264" s="70"/>
      <c r="K264" s="84">
        <v>105</v>
      </c>
    </row>
    <row r="265" spans="2:11" x14ac:dyDescent="0.25">
      <c r="B265" s="81" t="s">
        <v>818</v>
      </c>
      <c r="C265" s="83" t="s">
        <v>819</v>
      </c>
      <c r="D265" s="84"/>
      <c r="E265" s="88"/>
      <c r="F265" s="70"/>
      <c r="G265" s="70"/>
      <c r="H265" s="70"/>
      <c r="K265" s="84">
        <v>105</v>
      </c>
    </row>
    <row r="266" spans="2:11" x14ac:dyDescent="0.25">
      <c r="B266" s="81" t="s">
        <v>820</v>
      </c>
      <c r="C266" s="83" t="s">
        <v>821</v>
      </c>
      <c r="D266" s="84"/>
      <c r="E266" s="88"/>
      <c r="F266" s="70"/>
      <c r="G266" s="70"/>
      <c r="H266" s="70"/>
      <c r="K266" s="84">
        <v>105</v>
      </c>
    </row>
    <row r="267" spans="2:11" x14ac:dyDescent="0.25">
      <c r="B267" s="81" t="s">
        <v>822</v>
      </c>
      <c r="C267" s="83" t="s">
        <v>823</v>
      </c>
      <c r="D267" s="84"/>
      <c r="E267" s="88"/>
      <c r="F267" s="70"/>
      <c r="G267" s="70"/>
      <c r="H267" s="70"/>
      <c r="K267" s="84">
        <v>105</v>
      </c>
    </row>
    <row r="268" spans="2:11" x14ac:dyDescent="0.25">
      <c r="B268" s="81" t="s">
        <v>824</v>
      </c>
      <c r="C268" s="83" t="s">
        <v>825</v>
      </c>
      <c r="D268" s="84"/>
      <c r="E268" s="88"/>
      <c r="F268" s="70"/>
      <c r="G268" s="70"/>
      <c r="H268" s="70"/>
      <c r="K268" s="84">
        <v>105</v>
      </c>
    </row>
    <row r="269" spans="2:11" ht="15.75" x14ac:dyDescent="0.25">
      <c r="B269" s="142" t="s">
        <v>826</v>
      </c>
      <c r="C269" s="141"/>
      <c r="D269" s="141"/>
      <c r="E269" s="85"/>
      <c r="F269" s="70"/>
      <c r="G269" s="70"/>
      <c r="H269" s="70"/>
    </row>
    <row r="270" spans="2:11" x14ac:dyDescent="0.25">
      <c r="B270" s="81" t="s">
        <v>827</v>
      </c>
      <c r="C270" s="83" t="s">
        <v>828</v>
      </c>
      <c r="D270" s="84"/>
      <c r="E270" s="88"/>
      <c r="F270" s="70"/>
      <c r="G270" s="70"/>
      <c r="H270" s="70"/>
      <c r="K270" s="84">
        <v>0</v>
      </c>
    </row>
    <row r="271" spans="2:11" x14ac:dyDescent="0.25">
      <c r="B271" s="81" t="s">
        <v>829</v>
      </c>
      <c r="C271" s="83" t="s">
        <v>830</v>
      </c>
      <c r="D271" s="84"/>
      <c r="E271" s="88"/>
      <c r="F271" s="70"/>
      <c r="G271" s="70"/>
      <c r="H271" s="70"/>
      <c r="K271" s="84">
        <v>0</v>
      </c>
    </row>
    <row r="272" spans="2:11" x14ac:dyDescent="0.25">
      <c r="B272" s="81" t="s">
        <v>831</v>
      </c>
      <c r="C272" s="83" t="s">
        <v>832</v>
      </c>
      <c r="D272" s="84"/>
      <c r="E272" s="88"/>
      <c r="F272" s="70"/>
      <c r="G272" s="70"/>
      <c r="H272" s="70"/>
      <c r="K272" s="84">
        <v>120</v>
      </c>
    </row>
    <row r="273" spans="2:11" x14ac:dyDescent="0.25">
      <c r="B273" s="81" t="s">
        <v>833</v>
      </c>
      <c r="C273" s="83" t="s">
        <v>834</v>
      </c>
      <c r="D273" s="84"/>
      <c r="E273" s="88"/>
      <c r="F273" s="70"/>
      <c r="G273" s="70"/>
      <c r="H273" s="70"/>
      <c r="K273" s="84">
        <v>120</v>
      </c>
    </row>
    <row r="274" spans="2:11" x14ac:dyDescent="0.25">
      <c r="B274" s="81" t="s">
        <v>835</v>
      </c>
      <c r="C274" s="83" t="s">
        <v>836</v>
      </c>
      <c r="D274" s="84"/>
      <c r="E274" s="88"/>
      <c r="F274" s="70"/>
      <c r="G274" s="70"/>
      <c r="H274" s="70"/>
      <c r="K274" s="84">
        <v>125</v>
      </c>
    </row>
    <row r="275" spans="2:11" x14ac:dyDescent="0.25">
      <c r="B275" s="81" t="s">
        <v>837</v>
      </c>
      <c r="C275" s="83" t="s">
        <v>838</v>
      </c>
      <c r="D275" s="84"/>
      <c r="E275" s="88"/>
      <c r="F275" s="70"/>
      <c r="G275" s="70"/>
      <c r="H275" s="70"/>
      <c r="K275" s="84">
        <v>115</v>
      </c>
    </row>
    <row r="276" spans="2:11" ht="246" customHeight="1" x14ac:dyDescent="0.25">
      <c r="B276" s="378" t="s">
        <v>839</v>
      </c>
      <c r="C276" s="379"/>
      <c r="D276" s="379"/>
      <c r="E276" s="85"/>
      <c r="F276" s="70"/>
      <c r="G276" s="70"/>
      <c r="H276" s="70"/>
    </row>
    <row r="277" spans="2:11" x14ac:dyDescent="0.25">
      <c r="B277" s="81" t="s">
        <v>840</v>
      </c>
      <c r="C277" s="78" t="s">
        <v>841</v>
      </c>
      <c r="D277" s="79"/>
      <c r="E277" s="88"/>
      <c r="F277" s="70"/>
      <c r="G277" s="70"/>
      <c r="H277" s="70"/>
      <c r="K277" s="79">
        <v>555</v>
      </c>
    </row>
    <row r="278" spans="2:11" x14ac:dyDescent="0.25">
      <c r="B278" s="81" t="s">
        <v>842</v>
      </c>
      <c r="C278" s="78" t="s">
        <v>843</v>
      </c>
      <c r="D278" s="79"/>
      <c r="E278" s="88"/>
      <c r="F278" s="70"/>
      <c r="G278" s="70"/>
      <c r="H278" s="70"/>
      <c r="K278" s="79">
        <v>555</v>
      </c>
    </row>
    <row r="279" spans="2:11" x14ac:dyDescent="0.25">
      <c r="B279" s="81" t="s">
        <v>844</v>
      </c>
      <c r="C279" s="78" t="s">
        <v>845</v>
      </c>
      <c r="D279" s="79"/>
      <c r="E279" s="88"/>
      <c r="F279" s="70"/>
      <c r="G279" s="70"/>
      <c r="H279" s="70"/>
      <c r="K279" s="79">
        <v>555</v>
      </c>
    </row>
    <row r="280" spans="2:11" x14ac:dyDescent="0.25">
      <c r="B280" s="81" t="s">
        <v>846</v>
      </c>
      <c r="C280" s="78" t="s">
        <v>847</v>
      </c>
      <c r="D280" s="79"/>
      <c r="E280" s="88"/>
      <c r="F280" s="70"/>
      <c r="G280" s="70"/>
      <c r="H280" s="70"/>
      <c r="K280" s="79">
        <v>555</v>
      </c>
    </row>
    <row r="281" spans="2:11" x14ac:dyDescent="0.25">
      <c r="B281" s="81" t="s">
        <v>848</v>
      </c>
      <c r="C281" s="78" t="s">
        <v>849</v>
      </c>
      <c r="D281" s="79"/>
      <c r="E281" s="88"/>
      <c r="F281" s="70"/>
      <c r="G281" s="70"/>
      <c r="H281" s="70"/>
      <c r="K281" s="79">
        <v>555</v>
      </c>
    </row>
    <row r="282" spans="2:11" x14ac:dyDescent="0.25">
      <c r="B282" s="81" t="s">
        <v>850</v>
      </c>
      <c r="C282" s="78" t="s">
        <v>851</v>
      </c>
      <c r="D282" s="79"/>
      <c r="E282" s="88"/>
      <c r="F282" s="70"/>
      <c r="G282" s="70"/>
      <c r="H282" s="70"/>
      <c r="K282" s="79">
        <v>555</v>
      </c>
    </row>
    <row r="283" spans="2:11" x14ac:dyDescent="0.25">
      <c r="B283" s="81" t="s">
        <v>852</v>
      </c>
      <c r="C283" s="78" t="s">
        <v>853</v>
      </c>
      <c r="D283" s="79"/>
      <c r="E283" s="88"/>
      <c r="F283" s="70"/>
      <c r="G283" s="70"/>
      <c r="H283" s="70"/>
      <c r="K283" s="79">
        <v>555</v>
      </c>
    </row>
    <row r="284" spans="2:11" x14ac:dyDescent="0.25">
      <c r="B284" s="81" t="s">
        <v>854</v>
      </c>
      <c r="C284" s="78" t="s">
        <v>855</v>
      </c>
      <c r="D284" s="79"/>
      <c r="E284" s="88"/>
      <c r="F284" s="70"/>
      <c r="G284" s="70"/>
      <c r="H284" s="70"/>
      <c r="K284" s="79">
        <v>555</v>
      </c>
    </row>
    <row r="285" spans="2:11" x14ac:dyDescent="0.25">
      <c r="B285" s="81" t="s">
        <v>856</v>
      </c>
      <c r="C285" s="78" t="s">
        <v>857</v>
      </c>
      <c r="D285" s="79"/>
      <c r="E285" s="88"/>
      <c r="F285" s="70"/>
      <c r="G285" s="70"/>
      <c r="H285" s="70"/>
      <c r="K285" s="79">
        <v>555</v>
      </c>
    </row>
    <row r="286" spans="2:11" x14ac:dyDescent="0.25">
      <c r="B286" s="81" t="s">
        <v>858</v>
      </c>
      <c r="C286" s="78" t="s">
        <v>859</v>
      </c>
      <c r="D286" s="79"/>
      <c r="E286" s="88"/>
      <c r="F286" s="70"/>
      <c r="G286" s="70"/>
      <c r="H286" s="70"/>
      <c r="K286" s="79">
        <v>555</v>
      </c>
    </row>
    <row r="287" spans="2:11" x14ac:dyDescent="0.25">
      <c r="B287" s="81" t="s">
        <v>860</v>
      </c>
      <c r="C287" s="78" t="s">
        <v>861</v>
      </c>
      <c r="D287" s="79"/>
      <c r="E287" s="88"/>
      <c r="F287" s="70"/>
      <c r="G287" s="70"/>
      <c r="H287" s="70"/>
      <c r="K287" s="79">
        <v>555</v>
      </c>
    </row>
    <row r="288" spans="2:11" ht="25.5" x14ac:dyDescent="0.25">
      <c r="B288" s="81" t="s">
        <v>862</v>
      </c>
      <c r="C288" s="78" t="s">
        <v>863</v>
      </c>
      <c r="D288" s="79"/>
      <c r="E288" s="88"/>
      <c r="F288" s="70"/>
      <c r="G288" s="70"/>
      <c r="H288" s="70"/>
      <c r="K288" s="79">
        <v>555</v>
      </c>
    </row>
    <row r="289" spans="2:11" ht="25.5" x14ac:dyDescent="0.25">
      <c r="B289" s="81" t="s">
        <v>864</v>
      </c>
      <c r="C289" s="78" t="s">
        <v>865</v>
      </c>
      <c r="D289" s="79"/>
      <c r="E289" s="88"/>
      <c r="F289" s="70"/>
      <c r="G289" s="70"/>
      <c r="H289" s="70"/>
      <c r="K289" s="79">
        <v>555</v>
      </c>
    </row>
    <row r="290" spans="2:11" ht="25.5" x14ac:dyDescent="0.25">
      <c r="B290" s="81" t="s">
        <v>866</v>
      </c>
      <c r="C290" s="78" t="s">
        <v>867</v>
      </c>
      <c r="D290" s="79"/>
      <c r="E290" s="88"/>
      <c r="F290" s="70"/>
      <c r="G290" s="70"/>
      <c r="H290" s="70"/>
      <c r="K290" s="79">
        <v>555</v>
      </c>
    </row>
    <row r="291" spans="2:11" x14ac:dyDescent="0.25">
      <c r="B291" s="81" t="s">
        <v>868</v>
      </c>
      <c r="C291" s="78" t="s">
        <v>869</v>
      </c>
      <c r="D291" s="79"/>
      <c r="E291" s="88"/>
      <c r="F291" s="70"/>
      <c r="G291" s="70"/>
      <c r="H291" s="70"/>
      <c r="K291" s="79">
        <v>555</v>
      </c>
    </row>
    <row r="292" spans="2:11" ht="25.5" x14ac:dyDescent="0.25">
      <c r="B292" s="81" t="s">
        <v>870</v>
      </c>
      <c r="C292" s="78" t="s">
        <v>871</v>
      </c>
      <c r="D292" s="79"/>
      <c r="E292" s="88"/>
      <c r="F292" s="70"/>
      <c r="G292" s="70"/>
      <c r="H292" s="70"/>
      <c r="K292" s="79">
        <v>555</v>
      </c>
    </row>
    <row r="293" spans="2:11" x14ac:dyDescent="0.25">
      <c r="B293" s="81" t="s">
        <v>872</v>
      </c>
      <c r="C293" s="78" t="s">
        <v>873</v>
      </c>
      <c r="D293" s="79"/>
      <c r="E293" s="88"/>
      <c r="F293" s="70"/>
      <c r="G293" s="70"/>
      <c r="H293" s="70"/>
      <c r="K293" s="79">
        <v>555</v>
      </c>
    </row>
    <row r="294" spans="2:11" x14ac:dyDescent="0.25">
      <c r="B294" s="81" t="s">
        <v>874</v>
      </c>
      <c r="C294" s="78" t="s">
        <v>875</v>
      </c>
      <c r="D294" s="79"/>
      <c r="E294" s="88"/>
      <c r="F294" s="70"/>
      <c r="G294" s="70"/>
      <c r="H294" s="70"/>
      <c r="K294" s="79">
        <v>555</v>
      </c>
    </row>
    <row r="295" spans="2:11" ht="25.5" x14ac:dyDescent="0.25">
      <c r="B295" s="81" t="s">
        <v>876</v>
      </c>
      <c r="C295" s="78" t="s">
        <v>877</v>
      </c>
      <c r="D295" s="79"/>
      <c r="E295" s="88"/>
      <c r="F295" s="70"/>
      <c r="G295" s="70"/>
      <c r="H295" s="70"/>
      <c r="K295" s="79">
        <v>555</v>
      </c>
    </row>
    <row r="296" spans="2:11" ht="25.5" x14ac:dyDescent="0.25">
      <c r="B296" s="81" t="s">
        <v>878</v>
      </c>
      <c r="C296" s="78" t="s">
        <v>879</v>
      </c>
      <c r="D296" s="79"/>
      <c r="E296" s="88"/>
      <c r="F296" s="70"/>
      <c r="G296" s="70"/>
      <c r="H296" s="70"/>
      <c r="K296" s="79">
        <v>555</v>
      </c>
    </row>
    <row r="297" spans="2:11" x14ac:dyDescent="0.25">
      <c r="B297" s="81" t="s">
        <v>880</v>
      </c>
      <c r="C297" s="78" t="s">
        <v>881</v>
      </c>
      <c r="D297" s="79"/>
      <c r="E297" s="88"/>
      <c r="F297" s="70"/>
      <c r="G297" s="70"/>
      <c r="H297" s="70"/>
      <c r="K297" s="79">
        <v>555</v>
      </c>
    </row>
    <row r="298" spans="2:11" x14ac:dyDescent="0.25">
      <c r="B298" s="81" t="s">
        <v>882</v>
      </c>
      <c r="C298" s="78" t="s">
        <v>883</v>
      </c>
      <c r="D298" s="79"/>
      <c r="E298" s="88"/>
      <c r="F298" s="70"/>
      <c r="G298" s="70"/>
      <c r="H298" s="70"/>
      <c r="K298" s="79">
        <v>555</v>
      </c>
    </row>
    <row r="299" spans="2:11" x14ac:dyDescent="0.25">
      <c r="B299" s="81" t="s">
        <v>884</v>
      </c>
      <c r="C299" s="78" t="s">
        <v>885</v>
      </c>
      <c r="D299" s="79"/>
      <c r="E299" s="88"/>
      <c r="F299" s="70"/>
      <c r="G299" s="70"/>
      <c r="H299" s="70"/>
      <c r="K299" s="79">
        <v>555</v>
      </c>
    </row>
    <row r="300" spans="2:11" x14ac:dyDescent="0.25">
      <c r="B300" s="81" t="s">
        <v>886</v>
      </c>
      <c r="C300" s="78" t="s">
        <v>887</v>
      </c>
      <c r="D300" s="79"/>
      <c r="E300" s="88"/>
      <c r="F300" s="70"/>
      <c r="G300" s="70"/>
      <c r="H300" s="70"/>
      <c r="K300" s="79">
        <v>75</v>
      </c>
    </row>
    <row r="301" spans="2:11" x14ac:dyDescent="0.25">
      <c r="B301" s="81" t="s">
        <v>888</v>
      </c>
      <c r="C301" s="78" t="s">
        <v>889</v>
      </c>
      <c r="D301" s="79"/>
      <c r="E301" s="88"/>
      <c r="F301" s="70"/>
      <c r="G301" s="70"/>
      <c r="H301" s="70"/>
      <c r="K301" s="79">
        <v>555</v>
      </c>
    </row>
    <row r="302" spans="2:11" x14ac:dyDescent="0.25">
      <c r="B302" s="81" t="s">
        <v>890</v>
      </c>
      <c r="C302" s="78" t="s">
        <v>891</v>
      </c>
      <c r="D302" s="79"/>
      <c r="E302" s="88"/>
      <c r="F302" s="70"/>
      <c r="G302" s="70"/>
      <c r="H302" s="70"/>
      <c r="K302" s="79">
        <v>555</v>
      </c>
    </row>
    <row r="303" spans="2:11" x14ac:dyDescent="0.25">
      <c r="B303" s="81" t="s">
        <v>892</v>
      </c>
      <c r="C303" s="78" t="s">
        <v>893</v>
      </c>
      <c r="D303" s="79"/>
      <c r="E303" s="88"/>
      <c r="F303" s="70"/>
      <c r="G303" s="70"/>
      <c r="H303" s="70"/>
      <c r="K303" s="79">
        <v>555</v>
      </c>
    </row>
    <row r="304" spans="2:11" x14ac:dyDescent="0.25">
      <c r="B304" s="81" t="s">
        <v>894</v>
      </c>
      <c r="C304" s="78" t="s">
        <v>895</v>
      </c>
      <c r="D304" s="79"/>
      <c r="E304" s="88"/>
      <c r="F304" s="70"/>
      <c r="G304" s="70"/>
      <c r="H304" s="70"/>
      <c r="K304" s="79">
        <v>55</v>
      </c>
    </row>
    <row r="305" spans="2:11" x14ac:dyDescent="0.25">
      <c r="B305" s="81" t="s">
        <v>896</v>
      </c>
      <c r="C305" s="78" t="s">
        <v>897</v>
      </c>
      <c r="D305" s="79"/>
      <c r="E305" s="88"/>
      <c r="F305" s="70"/>
      <c r="G305" s="70"/>
      <c r="H305" s="70"/>
      <c r="K305" s="79">
        <v>55</v>
      </c>
    </row>
    <row r="306" spans="2:11" x14ac:dyDescent="0.25">
      <c r="B306" s="81" t="s">
        <v>898</v>
      </c>
      <c r="C306" s="78" t="s">
        <v>899</v>
      </c>
      <c r="D306" s="79"/>
      <c r="E306" s="88"/>
      <c r="F306" s="70"/>
      <c r="G306" s="70"/>
      <c r="H306" s="70"/>
      <c r="K306" s="79">
        <v>555</v>
      </c>
    </row>
    <row r="307" spans="2:11" x14ac:dyDescent="0.25">
      <c r="B307" s="81" t="s">
        <v>900</v>
      </c>
      <c r="C307" s="83" t="s">
        <v>901</v>
      </c>
      <c r="D307" s="79"/>
      <c r="E307" s="88"/>
      <c r="F307" s="70"/>
      <c r="G307" s="70"/>
      <c r="H307" s="70"/>
      <c r="K307" s="79">
        <v>55</v>
      </c>
    </row>
    <row r="308" spans="2:11" x14ac:dyDescent="0.25">
      <c r="B308" s="81" t="s">
        <v>902</v>
      </c>
      <c r="C308" s="83" t="s">
        <v>903</v>
      </c>
      <c r="D308" s="79"/>
      <c r="E308" s="88"/>
      <c r="F308" s="70"/>
      <c r="G308" s="70"/>
      <c r="H308" s="70"/>
      <c r="K308" s="79">
        <v>555</v>
      </c>
    </row>
    <row r="309" spans="2:11" x14ac:dyDescent="0.25">
      <c r="B309" s="81" t="s">
        <v>904</v>
      </c>
      <c r="C309" s="83" t="s">
        <v>905</v>
      </c>
      <c r="D309" s="79"/>
      <c r="E309" s="88"/>
      <c r="F309" s="70"/>
      <c r="G309" s="70"/>
      <c r="H309" s="70"/>
      <c r="K309" s="79">
        <v>555</v>
      </c>
    </row>
    <row r="310" spans="2:11" ht="25.5" x14ac:dyDescent="0.25">
      <c r="B310" s="81" t="s">
        <v>906</v>
      </c>
      <c r="C310" s="83" t="s">
        <v>907</v>
      </c>
      <c r="D310" s="79"/>
      <c r="E310" s="88"/>
      <c r="F310" s="70"/>
      <c r="G310" s="70"/>
      <c r="H310" s="70"/>
      <c r="K310" s="79">
        <v>555</v>
      </c>
    </row>
    <row r="311" spans="2:11" x14ac:dyDescent="0.25">
      <c r="B311" s="81" t="s">
        <v>908</v>
      </c>
      <c r="C311" s="83" t="s">
        <v>909</v>
      </c>
      <c r="D311" s="79"/>
      <c r="E311" s="88"/>
      <c r="F311" s="70"/>
      <c r="G311" s="70"/>
      <c r="H311" s="70"/>
      <c r="K311" s="79">
        <v>575</v>
      </c>
    </row>
    <row r="312" spans="2:11" x14ac:dyDescent="0.25">
      <c r="B312" s="81" t="s">
        <v>910</v>
      </c>
      <c r="C312" s="83" t="s">
        <v>911</v>
      </c>
      <c r="D312" s="79"/>
      <c r="E312" s="88"/>
      <c r="F312" s="70"/>
      <c r="G312" s="70"/>
      <c r="H312" s="70"/>
      <c r="K312" s="79">
        <v>575</v>
      </c>
    </row>
    <row r="313" spans="2:11" ht="25.5" x14ac:dyDescent="0.25">
      <c r="B313" s="81" t="s">
        <v>912</v>
      </c>
      <c r="C313" s="83" t="s">
        <v>913</v>
      </c>
      <c r="D313" s="79"/>
      <c r="E313" s="88"/>
      <c r="F313" s="70"/>
      <c r="G313" s="70"/>
      <c r="H313" s="70"/>
      <c r="K313" s="79">
        <v>650</v>
      </c>
    </row>
    <row r="314" spans="2:11" ht="25.5" x14ac:dyDescent="0.25">
      <c r="B314" s="81" t="s">
        <v>914</v>
      </c>
      <c r="C314" s="83" t="s">
        <v>915</v>
      </c>
      <c r="D314" s="79"/>
      <c r="E314" s="88"/>
      <c r="F314" s="70"/>
      <c r="G314" s="70"/>
      <c r="H314" s="70"/>
      <c r="K314" s="79">
        <v>650</v>
      </c>
    </row>
    <row r="315" spans="2:11" x14ac:dyDescent="0.25">
      <c r="B315" s="81" t="s">
        <v>916</v>
      </c>
      <c r="C315" s="83" t="s">
        <v>917</v>
      </c>
      <c r="D315" s="79"/>
      <c r="E315" s="88"/>
      <c r="F315" s="70"/>
      <c r="G315" s="70"/>
      <c r="H315" s="70"/>
      <c r="K315" s="79">
        <v>575</v>
      </c>
    </row>
    <row r="316" spans="2:11" x14ac:dyDescent="0.25">
      <c r="B316" s="81" t="s">
        <v>918</v>
      </c>
      <c r="C316" s="83" t="s">
        <v>919</v>
      </c>
      <c r="D316" s="79"/>
      <c r="E316" s="88"/>
      <c r="F316" s="70"/>
      <c r="G316" s="70"/>
      <c r="H316" s="70"/>
      <c r="K316" s="79">
        <v>575</v>
      </c>
    </row>
    <row r="317" spans="2:11" x14ac:dyDescent="0.25">
      <c r="B317" s="81" t="s">
        <v>920</v>
      </c>
      <c r="C317" s="83" t="s">
        <v>921</v>
      </c>
      <c r="D317" s="79"/>
      <c r="E317" s="88"/>
      <c r="F317" s="70"/>
      <c r="G317" s="70"/>
      <c r="H317" s="70"/>
      <c r="K317" s="79">
        <v>650</v>
      </c>
    </row>
    <row r="318" spans="2:11" x14ac:dyDescent="0.25">
      <c r="B318" s="81" t="s">
        <v>922</v>
      </c>
      <c r="C318" s="83" t="s">
        <v>923</v>
      </c>
      <c r="D318" s="79"/>
      <c r="E318" s="88"/>
      <c r="F318" s="70"/>
      <c r="G318" s="70"/>
      <c r="H318" s="70"/>
      <c r="K318" s="79">
        <v>650</v>
      </c>
    </row>
    <row r="319" spans="2:11" x14ac:dyDescent="0.25">
      <c r="B319" s="81" t="s">
        <v>924</v>
      </c>
      <c r="C319" s="83" t="s">
        <v>925</v>
      </c>
      <c r="D319" s="79"/>
      <c r="E319" s="88"/>
      <c r="F319" s="70"/>
      <c r="G319" s="70"/>
      <c r="H319" s="70"/>
      <c r="K319" s="79">
        <v>345</v>
      </c>
    </row>
    <row r="320" spans="2:11" x14ac:dyDescent="0.25">
      <c r="B320" s="81" t="s">
        <v>926</v>
      </c>
      <c r="C320" s="83" t="s">
        <v>927</v>
      </c>
      <c r="D320" s="79"/>
      <c r="E320" s="88"/>
      <c r="F320" s="70"/>
      <c r="G320" s="70"/>
      <c r="H320" s="70"/>
      <c r="K320" s="79">
        <v>345</v>
      </c>
    </row>
    <row r="321" spans="2:11" x14ac:dyDescent="0.25">
      <c r="B321" s="81" t="s">
        <v>928</v>
      </c>
      <c r="C321" s="83" t="s">
        <v>929</v>
      </c>
      <c r="D321" s="79"/>
      <c r="E321" s="88"/>
      <c r="F321" s="70"/>
      <c r="G321" s="70"/>
      <c r="H321" s="70"/>
      <c r="K321" s="79">
        <v>555</v>
      </c>
    </row>
    <row r="322" spans="2:11" ht="25.5" x14ac:dyDescent="0.25">
      <c r="B322" s="81" t="s">
        <v>930</v>
      </c>
      <c r="C322" s="83" t="s">
        <v>931</v>
      </c>
      <c r="D322" s="79"/>
      <c r="E322" s="88"/>
      <c r="F322" s="70"/>
      <c r="G322" s="70"/>
      <c r="H322" s="70"/>
      <c r="K322" s="79">
        <v>555</v>
      </c>
    </row>
    <row r="323" spans="2:11" x14ac:dyDescent="0.25">
      <c r="B323" s="81" t="s">
        <v>932</v>
      </c>
      <c r="C323" s="83" t="s">
        <v>933</v>
      </c>
      <c r="D323" s="79"/>
      <c r="E323" s="88"/>
      <c r="F323" s="70"/>
      <c r="G323" s="70"/>
      <c r="H323" s="70"/>
      <c r="K323" s="79">
        <v>555</v>
      </c>
    </row>
    <row r="324" spans="2:11" ht="25.5" x14ac:dyDescent="0.25">
      <c r="B324" s="81" t="s">
        <v>934</v>
      </c>
      <c r="C324" s="83" t="s">
        <v>935</v>
      </c>
      <c r="D324" s="79"/>
      <c r="E324" s="88"/>
      <c r="F324" s="70"/>
      <c r="G324" s="70"/>
      <c r="H324" s="70"/>
      <c r="K324" s="79">
        <v>555</v>
      </c>
    </row>
    <row r="325" spans="2:11" ht="25.5" x14ac:dyDescent="0.25">
      <c r="B325" s="81" t="s">
        <v>936</v>
      </c>
      <c r="C325" s="83" t="s">
        <v>937</v>
      </c>
      <c r="D325" s="79"/>
      <c r="E325" s="88"/>
      <c r="F325" s="70"/>
      <c r="G325" s="70"/>
      <c r="H325" s="70"/>
      <c r="K325" s="79">
        <v>555</v>
      </c>
    </row>
    <row r="326" spans="2:11" x14ac:dyDescent="0.25">
      <c r="B326" s="81" t="s">
        <v>938</v>
      </c>
      <c r="C326" s="83" t="s">
        <v>939</v>
      </c>
      <c r="D326" s="79"/>
      <c r="E326" s="88"/>
      <c r="F326" s="70"/>
      <c r="G326" s="70"/>
      <c r="H326" s="70"/>
      <c r="K326" s="79">
        <v>555</v>
      </c>
    </row>
    <row r="327" spans="2:11" x14ac:dyDescent="0.25">
      <c r="B327" s="81" t="s">
        <v>940</v>
      </c>
      <c r="C327" s="83" t="s">
        <v>941</v>
      </c>
      <c r="D327" s="79"/>
      <c r="E327" s="88"/>
      <c r="F327" s="70"/>
      <c r="G327" s="70"/>
      <c r="H327" s="70"/>
      <c r="K327" s="79">
        <v>0</v>
      </c>
    </row>
    <row r="328" spans="2:11" ht="51" x14ac:dyDescent="0.25">
      <c r="B328" s="81"/>
      <c r="C328" s="83" t="s">
        <v>942</v>
      </c>
      <c r="D328" s="79"/>
      <c r="E328" s="88"/>
      <c r="F328" s="70"/>
      <c r="G328" s="70"/>
      <c r="H328" s="70"/>
      <c r="K328" s="79">
        <v>125</v>
      </c>
    </row>
    <row r="329" spans="2:11" ht="71.25" customHeight="1" x14ac:dyDescent="0.25">
      <c r="B329" s="378" t="s">
        <v>943</v>
      </c>
      <c r="C329" s="379"/>
      <c r="D329" s="379"/>
      <c r="E329" s="85"/>
      <c r="F329" s="70"/>
      <c r="G329" s="70"/>
      <c r="H329" s="70"/>
    </row>
    <row r="330" spans="2:11" x14ac:dyDescent="0.25">
      <c r="B330" s="81" t="s">
        <v>944</v>
      </c>
      <c r="C330" s="83" t="s">
        <v>945</v>
      </c>
      <c r="D330" s="84"/>
      <c r="E330" s="88"/>
      <c r="F330" s="70"/>
      <c r="G330" s="70"/>
      <c r="H330" s="70"/>
      <c r="K330" s="84">
        <v>10</v>
      </c>
    </row>
    <row r="331" spans="2:11" x14ac:dyDescent="0.25">
      <c r="B331" s="81" t="s">
        <v>946</v>
      </c>
      <c r="C331" s="83" t="s">
        <v>947</v>
      </c>
      <c r="D331" s="84"/>
      <c r="E331" s="88"/>
      <c r="F331" s="70"/>
      <c r="G331" s="70"/>
      <c r="H331" s="70"/>
      <c r="K331" s="84">
        <v>10</v>
      </c>
    </row>
    <row r="332" spans="2:11" x14ac:dyDescent="0.25">
      <c r="B332" s="81" t="s">
        <v>948</v>
      </c>
      <c r="C332" s="83" t="s">
        <v>949</v>
      </c>
      <c r="D332" s="84"/>
      <c r="E332" s="88"/>
      <c r="F332" s="70"/>
      <c r="G332" s="70"/>
      <c r="H332" s="70"/>
      <c r="K332" s="84">
        <v>30</v>
      </c>
    </row>
    <row r="333" spans="2:11" x14ac:dyDescent="0.25">
      <c r="B333" s="81" t="s">
        <v>950</v>
      </c>
      <c r="C333" s="83" t="s">
        <v>951</v>
      </c>
      <c r="D333" s="84"/>
      <c r="E333" s="88"/>
      <c r="F333" s="70"/>
      <c r="G333" s="70"/>
      <c r="H333" s="70"/>
      <c r="K333" s="84">
        <v>40</v>
      </c>
    </row>
    <row r="334" spans="2:11" x14ac:dyDescent="0.25">
      <c r="B334" s="81" t="s">
        <v>952</v>
      </c>
      <c r="C334" s="83" t="s">
        <v>953</v>
      </c>
      <c r="D334" s="84"/>
      <c r="E334" s="88"/>
      <c r="F334" s="70"/>
      <c r="G334" s="70"/>
      <c r="H334" s="70"/>
      <c r="K334" s="84">
        <v>55</v>
      </c>
    </row>
    <row r="335" spans="2:11" x14ac:dyDescent="0.25">
      <c r="B335" s="81" t="s">
        <v>954</v>
      </c>
      <c r="C335" s="83" t="s">
        <v>955</v>
      </c>
      <c r="D335" s="84"/>
      <c r="E335" s="88"/>
      <c r="F335" s="70"/>
      <c r="G335" s="70"/>
      <c r="H335" s="70"/>
      <c r="K335" s="84">
        <v>115</v>
      </c>
    </row>
    <row r="336" spans="2:11" ht="25.5" x14ac:dyDescent="0.25">
      <c r="B336" s="81" t="s">
        <v>956</v>
      </c>
      <c r="C336" s="83" t="s">
        <v>957</v>
      </c>
      <c r="D336" s="84"/>
      <c r="E336" s="88"/>
      <c r="F336" s="70"/>
      <c r="G336" s="70"/>
      <c r="H336" s="70"/>
      <c r="K336" s="84">
        <v>115</v>
      </c>
    </row>
    <row r="337" spans="2:11" x14ac:dyDescent="0.25">
      <c r="B337" s="81" t="s">
        <v>958</v>
      </c>
      <c r="C337" s="83" t="s">
        <v>959</v>
      </c>
      <c r="D337" s="84"/>
      <c r="E337" s="88"/>
      <c r="F337" s="70"/>
      <c r="G337" s="70"/>
      <c r="H337" s="70"/>
      <c r="K337" s="84">
        <v>35</v>
      </c>
    </row>
    <row r="338" spans="2:11" x14ac:dyDescent="0.25">
      <c r="B338" s="81" t="s">
        <v>960</v>
      </c>
      <c r="C338" s="83" t="s">
        <v>961</v>
      </c>
      <c r="D338" s="84"/>
      <c r="E338" s="88"/>
      <c r="F338" s="70"/>
      <c r="G338" s="70"/>
      <c r="H338" s="70"/>
      <c r="K338" s="84">
        <v>55</v>
      </c>
    </row>
    <row r="339" spans="2:11" x14ac:dyDescent="0.25">
      <c r="B339" s="81" t="s">
        <v>962</v>
      </c>
      <c r="C339" s="83" t="s">
        <v>963</v>
      </c>
      <c r="D339" s="84"/>
      <c r="E339" s="88"/>
      <c r="F339" s="70"/>
      <c r="G339" s="70"/>
      <c r="H339" s="70"/>
      <c r="K339" s="84">
        <v>30</v>
      </c>
    </row>
    <row r="340" spans="2:11" ht="25.5" x14ac:dyDescent="0.25">
      <c r="B340" s="81" t="s">
        <v>964</v>
      </c>
      <c r="C340" s="83" t="s">
        <v>965</v>
      </c>
      <c r="D340" s="84"/>
      <c r="E340" s="88"/>
      <c r="F340" s="70"/>
      <c r="G340" s="70"/>
      <c r="H340" s="70"/>
      <c r="K340" s="84">
        <v>65</v>
      </c>
    </row>
    <row r="341" spans="2:11" ht="25.5" x14ac:dyDescent="0.25">
      <c r="B341" s="81" t="s">
        <v>966</v>
      </c>
      <c r="C341" s="83" t="s">
        <v>967</v>
      </c>
      <c r="D341" s="84"/>
      <c r="E341" s="88"/>
      <c r="F341" s="70"/>
      <c r="G341" s="70"/>
      <c r="H341" s="70"/>
      <c r="K341" s="84">
        <v>55</v>
      </c>
    </row>
    <row r="342" spans="2:11" x14ac:dyDescent="0.25">
      <c r="B342" s="81" t="s">
        <v>968</v>
      </c>
      <c r="C342" s="83" t="s">
        <v>969</v>
      </c>
      <c r="D342" s="84"/>
      <c r="E342" s="88"/>
      <c r="F342" s="70"/>
      <c r="G342" s="70"/>
      <c r="H342" s="70"/>
      <c r="K342" s="84">
        <v>67</v>
      </c>
    </row>
    <row r="343" spans="2:11" ht="25.5" x14ac:dyDescent="0.25">
      <c r="B343" s="81" t="s">
        <v>970</v>
      </c>
      <c r="C343" s="83" t="s">
        <v>971</v>
      </c>
      <c r="D343" s="84"/>
      <c r="E343" s="88"/>
      <c r="F343" s="70"/>
      <c r="G343" s="70"/>
      <c r="H343" s="70"/>
      <c r="K343" s="84">
        <v>40</v>
      </c>
    </row>
    <row r="344" spans="2:11" ht="25.5" x14ac:dyDescent="0.25">
      <c r="B344" s="81" t="s">
        <v>972</v>
      </c>
      <c r="C344" s="83" t="s">
        <v>973</v>
      </c>
      <c r="D344" s="84"/>
      <c r="E344" s="88"/>
      <c r="F344" s="70"/>
      <c r="G344" s="70"/>
      <c r="H344" s="70"/>
      <c r="K344" s="84">
        <v>20</v>
      </c>
    </row>
    <row r="345" spans="2:11" ht="25.5" x14ac:dyDescent="0.25">
      <c r="B345" s="81" t="s">
        <v>974</v>
      </c>
      <c r="C345" s="83" t="s">
        <v>975</v>
      </c>
      <c r="D345" s="84"/>
      <c r="E345" s="88"/>
      <c r="F345" s="70"/>
      <c r="G345" s="70"/>
      <c r="H345" s="70"/>
      <c r="K345" s="84">
        <v>55</v>
      </c>
    </row>
    <row r="346" spans="2:11" ht="25.5" x14ac:dyDescent="0.25">
      <c r="B346" s="81" t="s">
        <v>976</v>
      </c>
      <c r="C346" s="83" t="s">
        <v>977</v>
      </c>
      <c r="D346" s="84"/>
      <c r="E346" s="88"/>
      <c r="F346" s="70"/>
      <c r="G346" s="70"/>
      <c r="H346" s="70"/>
      <c r="K346" s="84">
        <v>25</v>
      </c>
    </row>
    <row r="347" spans="2:11" x14ac:dyDescent="0.25">
      <c r="B347" s="81" t="s">
        <v>978</v>
      </c>
      <c r="C347" s="83" t="s">
        <v>979</v>
      </c>
      <c r="D347" s="84"/>
      <c r="E347" s="88"/>
      <c r="F347" s="70"/>
      <c r="G347" s="70"/>
      <c r="H347" s="70"/>
      <c r="K347" s="84">
        <v>20</v>
      </c>
    </row>
    <row r="348" spans="2:11" ht="25.5" x14ac:dyDescent="0.25">
      <c r="B348" s="81" t="s">
        <v>980</v>
      </c>
      <c r="C348" s="78" t="s">
        <v>981</v>
      </c>
      <c r="D348" s="84"/>
      <c r="E348" s="88"/>
      <c r="F348" s="70"/>
      <c r="G348" s="70"/>
      <c r="H348" s="70"/>
      <c r="K348" s="84">
        <v>216</v>
      </c>
    </row>
    <row r="349" spans="2:11" x14ac:dyDescent="0.25">
      <c r="B349" s="81" t="s">
        <v>982</v>
      </c>
      <c r="C349" s="83" t="s">
        <v>983</v>
      </c>
      <c r="D349" s="84"/>
      <c r="E349" s="88"/>
      <c r="F349" s="70"/>
      <c r="G349" s="70"/>
      <c r="H349" s="70"/>
      <c r="K349" s="84">
        <v>25</v>
      </c>
    </row>
    <row r="350" spans="2:11" ht="25.5" x14ac:dyDescent="0.25">
      <c r="B350" s="81" t="s">
        <v>984</v>
      </c>
      <c r="C350" s="83" t="s">
        <v>985</v>
      </c>
      <c r="D350" s="84"/>
      <c r="E350" s="88"/>
      <c r="F350" s="70"/>
      <c r="G350" s="70"/>
      <c r="H350" s="70"/>
      <c r="K350" s="84">
        <v>0</v>
      </c>
    </row>
    <row r="351" spans="2:11" x14ac:dyDescent="0.25">
      <c r="B351" s="81" t="s">
        <v>986</v>
      </c>
      <c r="C351" s="83" t="s">
        <v>987</v>
      </c>
      <c r="D351" s="84"/>
      <c r="E351" s="88"/>
      <c r="F351" s="70"/>
      <c r="G351" s="70"/>
      <c r="H351" s="70"/>
      <c r="K351" s="84">
        <v>30</v>
      </c>
    </row>
    <row r="352" spans="2:11" ht="78" customHeight="1" x14ac:dyDescent="0.25">
      <c r="B352" s="378" t="s">
        <v>988</v>
      </c>
      <c r="C352" s="379"/>
      <c r="D352" s="379"/>
      <c r="E352" s="85"/>
      <c r="F352" s="70"/>
      <c r="G352" s="70"/>
      <c r="H352" s="70"/>
    </row>
    <row r="353" spans="2:11" x14ac:dyDescent="0.25">
      <c r="B353" s="81" t="s">
        <v>989</v>
      </c>
      <c r="C353" s="78" t="s">
        <v>990</v>
      </c>
      <c r="D353" s="79"/>
      <c r="E353" s="88"/>
      <c r="F353" s="70"/>
      <c r="G353" s="70"/>
      <c r="H353" s="70"/>
      <c r="K353" s="79">
        <v>375</v>
      </c>
    </row>
    <row r="354" spans="2:11" x14ac:dyDescent="0.25">
      <c r="B354" s="81" t="s">
        <v>991</v>
      </c>
      <c r="C354" s="78" t="s">
        <v>992</v>
      </c>
      <c r="D354" s="79"/>
      <c r="E354" s="88"/>
      <c r="F354" s="70"/>
      <c r="G354" s="70"/>
      <c r="H354" s="70"/>
      <c r="K354" s="79">
        <v>375</v>
      </c>
    </row>
    <row r="355" spans="2:11" x14ac:dyDescent="0.25">
      <c r="B355" s="81" t="s">
        <v>993</v>
      </c>
      <c r="C355" s="78" t="s">
        <v>994</v>
      </c>
      <c r="D355" s="79"/>
      <c r="E355" s="88"/>
      <c r="F355" s="70"/>
      <c r="G355" s="70"/>
      <c r="H355" s="70"/>
      <c r="K355" s="79">
        <v>180</v>
      </c>
    </row>
    <row r="356" spans="2:11" x14ac:dyDescent="0.25">
      <c r="B356" s="81" t="s">
        <v>995</v>
      </c>
      <c r="C356" s="78" t="s">
        <v>996</v>
      </c>
      <c r="D356" s="79"/>
      <c r="E356" s="88"/>
      <c r="F356" s="70"/>
      <c r="G356" s="70"/>
      <c r="H356" s="70"/>
      <c r="K356" s="79">
        <v>200</v>
      </c>
    </row>
    <row r="357" spans="2:11" x14ac:dyDescent="0.25">
      <c r="B357" s="81" t="s">
        <v>997</v>
      </c>
      <c r="C357" s="78" t="s">
        <v>998</v>
      </c>
      <c r="D357" s="79"/>
      <c r="E357" s="88"/>
      <c r="F357" s="70"/>
      <c r="G357" s="70"/>
      <c r="H357" s="70"/>
      <c r="K357" s="79">
        <v>400</v>
      </c>
    </row>
    <row r="358" spans="2:11" x14ac:dyDescent="0.25">
      <c r="B358" s="81" t="s">
        <v>999</v>
      </c>
      <c r="C358" s="78" t="s">
        <v>1000</v>
      </c>
      <c r="D358" s="79"/>
      <c r="E358" s="88"/>
      <c r="F358" s="70"/>
      <c r="G358" s="70"/>
      <c r="H358" s="70"/>
      <c r="K358" s="79">
        <v>400</v>
      </c>
    </row>
    <row r="359" spans="2:11" x14ac:dyDescent="0.25">
      <c r="B359" s="81" t="s">
        <v>1001</v>
      </c>
      <c r="C359" s="83" t="s">
        <v>1002</v>
      </c>
      <c r="D359" s="84"/>
      <c r="E359" s="88"/>
      <c r="F359" s="70"/>
      <c r="G359" s="70"/>
      <c r="H359" s="70"/>
      <c r="K359" s="84">
        <v>400</v>
      </c>
    </row>
    <row r="360" spans="2:11" x14ac:dyDescent="0.25">
      <c r="B360" s="81" t="s">
        <v>1003</v>
      </c>
      <c r="C360" s="78" t="s">
        <v>1004</v>
      </c>
      <c r="D360" s="79"/>
      <c r="E360" s="88"/>
      <c r="F360" s="70"/>
      <c r="G360" s="70"/>
      <c r="H360" s="70"/>
      <c r="K360" s="79">
        <v>50</v>
      </c>
    </row>
    <row r="361" spans="2:11" x14ac:dyDescent="0.25">
      <c r="B361" s="81" t="s">
        <v>1005</v>
      </c>
      <c r="C361" s="78" t="s">
        <v>1006</v>
      </c>
      <c r="D361" s="79"/>
      <c r="E361" s="90"/>
      <c r="F361" s="70"/>
      <c r="G361" s="70"/>
      <c r="H361" s="70"/>
      <c r="K361" s="79"/>
    </row>
    <row r="362" spans="2:11" x14ac:dyDescent="0.25">
      <c r="B362" s="81"/>
      <c r="C362" s="91" t="s">
        <v>1007</v>
      </c>
      <c r="D362" s="79"/>
      <c r="E362" s="90"/>
      <c r="F362" s="70"/>
      <c r="G362" s="70"/>
      <c r="H362" s="70"/>
      <c r="K362" s="79"/>
    </row>
    <row r="363" spans="2:11" x14ac:dyDescent="0.25">
      <c r="B363" s="81"/>
      <c r="C363" s="78" t="s">
        <v>1008</v>
      </c>
      <c r="D363" s="79"/>
      <c r="E363" s="90"/>
      <c r="F363" s="70"/>
      <c r="G363" s="70"/>
      <c r="H363" s="70"/>
      <c r="K363" s="79">
        <v>1800</v>
      </c>
    </row>
    <row r="364" spans="2:11" x14ac:dyDescent="0.25">
      <c r="B364" s="81"/>
      <c r="C364" s="78" t="s">
        <v>1009</v>
      </c>
      <c r="D364" s="79"/>
      <c r="E364" s="90"/>
      <c r="F364" s="70"/>
      <c r="G364" s="70"/>
      <c r="H364" s="70"/>
      <c r="K364" s="79">
        <v>75</v>
      </c>
    </row>
    <row r="365" spans="2:11" x14ac:dyDescent="0.25">
      <c r="B365" s="81"/>
      <c r="C365" s="91" t="s">
        <v>1010</v>
      </c>
      <c r="D365" s="79"/>
      <c r="E365" s="90"/>
      <c r="F365" s="70"/>
      <c r="G365" s="70"/>
      <c r="H365" s="70"/>
      <c r="K365" s="79"/>
    </row>
    <row r="366" spans="2:11" x14ac:dyDescent="0.25">
      <c r="B366" s="81"/>
      <c r="C366" s="78" t="s">
        <v>1008</v>
      </c>
      <c r="D366" s="79"/>
      <c r="E366" s="90"/>
      <c r="F366" s="70"/>
      <c r="G366" s="70"/>
      <c r="H366" s="70"/>
      <c r="K366" s="79">
        <v>2400</v>
      </c>
    </row>
    <row r="367" spans="2:11" x14ac:dyDescent="0.25">
      <c r="B367" s="81"/>
      <c r="C367" s="78" t="s">
        <v>1009</v>
      </c>
      <c r="D367" s="79"/>
      <c r="E367" s="90"/>
      <c r="F367" s="70"/>
      <c r="G367" s="70"/>
      <c r="H367" s="70"/>
      <c r="K367" s="79">
        <v>100</v>
      </c>
    </row>
    <row r="368" spans="2:11" ht="25.5" x14ac:dyDescent="0.25">
      <c r="B368" s="81" t="s">
        <v>1011</v>
      </c>
      <c r="C368" s="78" t="s">
        <v>1012</v>
      </c>
      <c r="D368" s="79"/>
      <c r="E368" s="90"/>
      <c r="F368" s="70"/>
      <c r="G368" s="70"/>
      <c r="H368" s="70"/>
      <c r="K368" s="79">
        <v>300</v>
      </c>
    </row>
    <row r="369" spans="2:11" x14ac:dyDescent="0.25">
      <c r="B369" s="81" t="s">
        <v>1013</v>
      </c>
      <c r="C369" s="78" t="s">
        <v>1014</v>
      </c>
      <c r="D369" s="79"/>
      <c r="E369" s="90"/>
      <c r="F369" s="70"/>
      <c r="G369" s="70"/>
      <c r="H369" s="70"/>
      <c r="K369" s="79">
        <v>0</v>
      </c>
    </row>
    <row r="370" spans="2:11" ht="25.5" x14ac:dyDescent="0.25">
      <c r="B370" s="81" t="s">
        <v>1015</v>
      </c>
      <c r="C370" s="78" t="s">
        <v>1016</v>
      </c>
      <c r="D370" s="79"/>
      <c r="E370" s="90"/>
      <c r="F370" s="70"/>
      <c r="G370" s="70"/>
      <c r="H370" s="70"/>
      <c r="K370" s="79">
        <v>150</v>
      </c>
    </row>
    <row r="371" spans="2:11" ht="25.5" x14ac:dyDescent="0.25">
      <c r="B371" s="81" t="s">
        <v>1017</v>
      </c>
      <c r="C371" s="83" t="s">
        <v>1018</v>
      </c>
      <c r="D371" s="84"/>
      <c r="E371" s="88"/>
      <c r="F371" s="70"/>
      <c r="G371" s="70"/>
      <c r="H371" s="70"/>
      <c r="K371" s="84">
        <v>150</v>
      </c>
    </row>
    <row r="372" spans="2:11" ht="64.5" customHeight="1" x14ac:dyDescent="0.25">
      <c r="B372" s="378" t="s">
        <v>1019</v>
      </c>
      <c r="C372" s="379"/>
      <c r="D372" s="379"/>
      <c r="E372" s="85"/>
      <c r="F372" s="70"/>
      <c r="G372" s="70"/>
      <c r="H372" s="70"/>
    </row>
    <row r="373" spans="2:11" x14ac:dyDescent="0.25">
      <c r="B373" s="81" t="s">
        <v>1020</v>
      </c>
      <c r="C373" s="83" t="s">
        <v>1021</v>
      </c>
      <c r="D373" s="84"/>
      <c r="E373" s="88"/>
      <c r="F373" s="70"/>
      <c r="G373" s="70"/>
      <c r="H373" s="70"/>
      <c r="K373" s="84">
        <v>0</v>
      </c>
    </row>
    <row r="374" spans="2:11" x14ac:dyDescent="0.25">
      <c r="B374" s="81" t="s">
        <v>1022</v>
      </c>
      <c r="C374" s="83" t="s">
        <v>1023</v>
      </c>
      <c r="D374" s="84"/>
      <c r="E374" s="88"/>
      <c r="F374" s="70"/>
      <c r="G374" s="70"/>
      <c r="H374" s="70"/>
      <c r="K374" s="84">
        <v>80</v>
      </c>
    </row>
    <row r="375" spans="2:11" x14ac:dyDescent="0.25">
      <c r="B375" s="81" t="s">
        <v>1024</v>
      </c>
      <c r="C375" s="83" t="s">
        <v>1025</v>
      </c>
      <c r="D375" s="84"/>
      <c r="E375" s="88"/>
      <c r="F375" s="70"/>
      <c r="G375" s="70"/>
      <c r="H375" s="70"/>
      <c r="K375" s="84">
        <v>80</v>
      </c>
    </row>
    <row r="376" spans="2:11" x14ac:dyDescent="0.25">
      <c r="B376" s="81" t="s">
        <v>1026</v>
      </c>
      <c r="C376" s="83" t="s">
        <v>1027</v>
      </c>
      <c r="D376" s="84"/>
      <c r="E376" s="88"/>
      <c r="F376" s="70"/>
      <c r="G376" s="70"/>
      <c r="H376" s="70"/>
      <c r="K376" s="84">
        <v>50</v>
      </c>
    </row>
    <row r="377" spans="2:11" x14ac:dyDescent="0.25">
      <c r="B377" s="81" t="s">
        <v>1028</v>
      </c>
      <c r="C377" s="78" t="s">
        <v>1029</v>
      </c>
      <c r="D377" s="79"/>
      <c r="E377" s="88"/>
      <c r="F377" s="70"/>
      <c r="G377" s="70"/>
      <c r="H377" s="70"/>
      <c r="K377" s="79">
        <v>80</v>
      </c>
    </row>
    <row r="378" spans="2:11" ht="25.5" x14ac:dyDescent="0.25">
      <c r="B378" s="81" t="s">
        <v>1030</v>
      </c>
      <c r="C378" s="78" t="s">
        <v>1031</v>
      </c>
      <c r="D378" s="79"/>
      <c r="E378" s="88"/>
      <c r="F378" s="70"/>
      <c r="G378" s="70"/>
      <c r="H378" s="70"/>
      <c r="K378" s="79">
        <v>80</v>
      </c>
    </row>
    <row r="379" spans="2:11" ht="25.5" x14ac:dyDescent="0.25">
      <c r="B379" s="81" t="s">
        <v>1032</v>
      </c>
      <c r="C379" s="78" t="s">
        <v>1033</v>
      </c>
      <c r="D379" s="79"/>
      <c r="E379" s="88"/>
      <c r="F379" s="70"/>
      <c r="G379" s="70"/>
      <c r="H379" s="70"/>
      <c r="K379" s="79">
        <v>50</v>
      </c>
    </row>
    <row r="380" spans="2:11" x14ac:dyDescent="0.25">
      <c r="B380" s="81" t="s">
        <v>1034</v>
      </c>
      <c r="C380" s="78" t="s">
        <v>1035</v>
      </c>
      <c r="D380" s="79"/>
      <c r="E380" s="88"/>
      <c r="F380" s="70"/>
      <c r="G380" s="70"/>
      <c r="H380" s="70"/>
      <c r="K380" s="79">
        <v>15</v>
      </c>
    </row>
    <row r="381" spans="2:11" ht="15.75" x14ac:dyDescent="0.25">
      <c r="B381" s="142" t="s">
        <v>1036</v>
      </c>
      <c r="C381" s="141"/>
      <c r="D381" s="141"/>
      <c r="E381" s="85"/>
      <c r="F381" s="70"/>
      <c r="G381" s="70"/>
      <c r="H381" s="70"/>
    </row>
    <row r="382" spans="2:11" x14ac:dyDescent="0.25">
      <c r="B382" s="81" t="s">
        <v>1037</v>
      </c>
      <c r="C382" s="83" t="s">
        <v>1038</v>
      </c>
      <c r="D382" s="84"/>
      <c r="E382" s="88"/>
      <c r="F382" s="70"/>
      <c r="G382" s="70"/>
      <c r="H382" s="70"/>
      <c r="K382" s="84">
        <v>10</v>
      </c>
    </row>
    <row r="383" spans="2:11" x14ac:dyDescent="0.25">
      <c r="B383" s="81" t="s">
        <v>1039</v>
      </c>
      <c r="C383" s="83" t="s">
        <v>1040</v>
      </c>
      <c r="D383" s="84"/>
      <c r="E383" s="88"/>
      <c r="F383" s="70"/>
      <c r="G383" s="70"/>
      <c r="H383" s="70"/>
      <c r="K383" s="84">
        <v>55</v>
      </c>
    </row>
    <row r="384" spans="2:11" ht="15.75" x14ac:dyDescent="0.25">
      <c r="B384" s="142" t="s">
        <v>1041</v>
      </c>
      <c r="C384" s="141"/>
      <c r="D384" s="141"/>
      <c r="E384" s="85"/>
      <c r="F384" s="70"/>
      <c r="G384" s="70"/>
      <c r="H384" s="70"/>
    </row>
    <row r="385" spans="2:11" x14ac:dyDescent="0.25">
      <c r="B385" s="81" t="s">
        <v>1042</v>
      </c>
      <c r="C385" s="83" t="s">
        <v>1043</v>
      </c>
      <c r="D385" s="84"/>
      <c r="E385" s="88"/>
      <c r="F385" s="70"/>
      <c r="G385" s="70"/>
      <c r="H385" s="70"/>
      <c r="K385" s="84">
        <v>0</v>
      </c>
    </row>
    <row r="386" spans="2:11" x14ac:dyDescent="0.25">
      <c r="B386" s="81" t="s">
        <v>1044</v>
      </c>
      <c r="C386" s="83" t="s">
        <v>1045</v>
      </c>
      <c r="D386" s="84"/>
      <c r="E386" s="88"/>
      <c r="F386" s="70"/>
      <c r="G386" s="70"/>
      <c r="H386" s="70"/>
      <c r="K386" s="84">
        <v>110</v>
      </c>
    </row>
    <row r="387" spans="2:11" x14ac:dyDescent="0.25">
      <c r="B387" s="81" t="s">
        <v>1046</v>
      </c>
      <c r="C387" s="83" t="s">
        <v>1047</v>
      </c>
      <c r="D387" s="84"/>
      <c r="E387" s="88"/>
      <c r="F387" s="70"/>
      <c r="G387" s="70"/>
      <c r="H387" s="70"/>
      <c r="K387" s="84">
        <v>0</v>
      </c>
    </row>
    <row r="388" spans="2:11" x14ac:dyDescent="0.25">
      <c r="B388" s="81" t="s">
        <v>1048</v>
      </c>
      <c r="C388" s="83" t="s">
        <v>1049</v>
      </c>
      <c r="D388" s="84"/>
      <c r="E388" s="88"/>
      <c r="F388" s="70"/>
      <c r="G388" s="70"/>
      <c r="H388" s="70"/>
      <c r="K388" s="84">
        <v>135</v>
      </c>
    </row>
    <row r="389" spans="2:11" x14ac:dyDescent="0.25">
      <c r="B389" s="81" t="s">
        <v>1050</v>
      </c>
      <c r="C389" s="83" t="s">
        <v>1051</v>
      </c>
      <c r="D389" s="84"/>
      <c r="E389" s="88"/>
      <c r="F389" s="70"/>
      <c r="G389" s="70"/>
      <c r="H389" s="70"/>
      <c r="K389" s="84">
        <v>70</v>
      </c>
    </row>
    <row r="390" spans="2:11" x14ac:dyDescent="0.25">
      <c r="B390" s="81" t="s">
        <v>1052</v>
      </c>
      <c r="C390" s="83" t="s">
        <v>1053</v>
      </c>
      <c r="D390" s="84"/>
      <c r="E390" s="88"/>
      <c r="F390" s="70"/>
      <c r="G390" s="70"/>
      <c r="H390" s="70"/>
      <c r="K390" s="84">
        <v>80</v>
      </c>
    </row>
    <row r="391" spans="2:11" x14ac:dyDescent="0.25">
      <c r="B391" s="81" t="s">
        <v>1054</v>
      </c>
      <c r="C391" s="83" t="s">
        <v>1055</v>
      </c>
      <c r="D391" s="84"/>
      <c r="E391" s="88"/>
      <c r="F391" s="70"/>
      <c r="G391" s="70"/>
      <c r="H391" s="70"/>
      <c r="K391" s="84">
        <v>30</v>
      </c>
    </row>
    <row r="392" spans="2:11" x14ac:dyDescent="0.25">
      <c r="B392" s="81" t="s">
        <v>1056</v>
      </c>
      <c r="C392" s="83" t="s">
        <v>1057</v>
      </c>
      <c r="D392" s="84"/>
      <c r="E392" s="88"/>
      <c r="F392" s="70"/>
      <c r="G392" s="70"/>
      <c r="H392" s="70"/>
      <c r="K392" s="84">
        <v>80</v>
      </c>
    </row>
    <row r="393" spans="2:11" x14ac:dyDescent="0.25">
      <c r="B393" s="81" t="s">
        <v>1058</v>
      </c>
      <c r="C393" s="83" t="s">
        <v>1059</v>
      </c>
      <c r="D393" s="84"/>
      <c r="E393" s="88"/>
      <c r="F393" s="70"/>
      <c r="G393" s="70"/>
      <c r="H393" s="70"/>
      <c r="K393" s="84">
        <v>0</v>
      </c>
    </row>
    <row r="394" spans="2:11" ht="25.5" x14ac:dyDescent="0.25">
      <c r="B394" s="81" t="s">
        <v>1060</v>
      </c>
      <c r="C394" s="83" t="s">
        <v>1061</v>
      </c>
      <c r="D394" s="84"/>
      <c r="E394" s="88"/>
      <c r="F394" s="70"/>
      <c r="G394" s="70"/>
      <c r="H394" s="70"/>
      <c r="K394" s="84">
        <v>165</v>
      </c>
    </row>
    <row r="395" spans="2:11" x14ac:dyDescent="0.25">
      <c r="B395" s="81" t="s">
        <v>1062</v>
      </c>
      <c r="C395" s="83" t="s">
        <v>1063</v>
      </c>
      <c r="D395" s="84"/>
      <c r="E395" s="88"/>
      <c r="F395" s="70"/>
      <c r="G395" s="70"/>
      <c r="H395" s="70"/>
      <c r="K395" s="84">
        <v>0</v>
      </c>
    </row>
    <row r="396" spans="2:11" x14ac:dyDescent="0.25">
      <c r="B396" s="81" t="s">
        <v>1064</v>
      </c>
      <c r="C396" s="83" t="s">
        <v>1065</v>
      </c>
      <c r="D396" s="84"/>
      <c r="E396" s="88"/>
      <c r="F396" s="70"/>
      <c r="G396" s="70"/>
      <c r="H396" s="70"/>
      <c r="K396" s="84">
        <v>0</v>
      </c>
    </row>
    <row r="397" spans="2:11" ht="25.5" x14ac:dyDescent="0.25">
      <c r="B397" s="81" t="s">
        <v>1066</v>
      </c>
      <c r="C397" s="83" t="s">
        <v>1067</v>
      </c>
      <c r="D397" s="84"/>
      <c r="E397" s="88"/>
      <c r="F397" s="70"/>
      <c r="G397" s="70"/>
      <c r="H397" s="70"/>
      <c r="K397" s="84">
        <v>0</v>
      </c>
    </row>
  </sheetData>
  <mergeCells count="18">
    <mergeCell ref="B60:B61"/>
    <mergeCell ref="B6:E6"/>
    <mergeCell ref="B7:E7"/>
    <mergeCell ref="B10:D10"/>
    <mergeCell ref="B12:D12"/>
    <mergeCell ref="B54:B55"/>
    <mergeCell ref="B56:B57"/>
    <mergeCell ref="B58:B59"/>
    <mergeCell ref="B329:D329"/>
    <mergeCell ref="B352:D352"/>
    <mergeCell ref="B372:D372"/>
    <mergeCell ref="B276:D276"/>
    <mergeCell ref="B96:D96"/>
    <mergeCell ref="B97:D97"/>
    <mergeCell ref="B200:D200"/>
    <mergeCell ref="B216:B217"/>
    <mergeCell ref="B218:B221"/>
    <mergeCell ref="B223:D223"/>
  </mergeCells>
  <pageMargins left="0.2" right="0.2" top="0.25" bottom="0.5" header="0.3" footer="0.3"/>
  <pageSetup scale="58" orientation="portrait" r:id="rId1"/>
  <headerFooter>
    <oddFooter>&amp;L&amp;A&amp;CPage &amp;P of &amp;N</oddFooter>
  </headerFooter>
  <legacyDrawingHF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997248-B1A2-4832-AF53-2E78FCCB271E}">
  <sheetPr codeName="Sheet31">
    <tabColor theme="9" tint="0.59999389629810485"/>
  </sheetPr>
  <dimension ref="B1:K40"/>
  <sheetViews>
    <sheetView tabSelected="1" workbookViewId="0">
      <selection activeCell="C18" sqref="C18"/>
    </sheetView>
  </sheetViews>
  <sheetFormatPr defaultColWidth="8.875" defaultRowHeight="15" x14ac:dyDescent="0.25"/>
  <cols>
    <col min="1" max="1" width="1.5" style="12" customWidth="1"/>
    <col min="2" max="2" width="37.375" style="12" customWidth="1"/>
    <col min="3" max="7" width="13.875" style="12" customWidth="1"/>
    <col min="8" max="16384" width="8.875" style="12"/>
  </cols>
  <sheetData>
    <row r="1" spans="2:8" s="29" customFormat="1" ht="15.75" x14ac:dyDescent="0.25">
      <c r="B1" s="27" t="str">
        <f>INPUT!$C$3</f>
        <v>Albemarle</v>
      </c>
    </row>
    <row r="2" spans="2:8" s="29" customFormat="1" ht="15.75" x14ac:dyDescent="0.25">
      <c r="B2" s="27" t="str">
        <f>INPUT!$D$11</f>
        <v>RFP#&lt;######&gt;</v>
      </c>
    </row>
    <row r="3" spans="2:8" s="29" customFormat="1" ht="15.75" x14ac:dyDescent="0.25">
      <c r="B3" s="27" t="str">
        <f>INPUT!$C$23</f>
        <v>Dental</v>
      </c>
    </row>
    <row r="4" spans="2:8" s="29" customFormat="1" ht="15.75" x14ac:dyDescent="0.25">
      <c r="B4" s="30" t="str">
        <f>INPUT!$F$57</f>
        <v>Financial Proposal Form 3.0 - Monthly Premium Equivalent Rates</v>
      </c>
    </row>
    <row r="5" spans="2:8" ht="19.5" thickBot="1" x14ac:dyDescent="0.3">
      <c r="B5" s="22"/>
    </row>
    <row r="6" spans="2:8" s="100" customFormat="1" ht="13.5" thickBot="1" x14ac:dyDescent="0.25">
      <c r="B6" s="151" t="s">
        <v>217</v>
      </c>
      <c r="C6" s="362">
        <f>'Instructions &amp; Info'!$C$43</f>
        <v>0</v>
      </c>
      <c r="D6" s="396"/>
      <c r="E6" s="396"/>
      <c r="F6" s="396"/>
      <c r="G6" s="363"/>
    </row>
    <row r="7" spans="2:8" s="100" customFormat="1" ht="12.75" x14ac:dyDescent="0.2">
      <c r="B7" s="151"/>
      <c r="C7" s="151"/>
    </row>
    <row r="8" spans="2:8" s="100" customFormat="1" ht="12.75" x14ac:dyDescent="0.2">
      <c r="B8" s="178" t="s">
        <v>1068</v>
      </c>
    </row>
    <row r="9" spans="2:8" s="100" customFormat="1" ht="12.75" x14ac:dyDescent="0.2">
      <c r="C9" s="48"/>
      <c r="D9" s="48"/>
      <c r="E9" s="48"/>
      <c r="F9" s="179"/>
    </row>
    <row r="10" spans="2:8" s="100" customFormat="1" ht="15.75" x14ac:dyDescent="0.25">
      <c r="B10" s="237" t="str">
        <f>INPUT!D168</f>
        <v>Low</v>
      </c>
      <c r="C10" s="49"/>
      <c r="D10" s="49"/>
      <c r="E10" s="49"/>
      <c r="F10" s="49"/>
      <c r="G10" s="49"/>
    </row>
    <row r="11" spans="2:8" s="100" customFormat="1" ht="26.25" thickBot="1" x14ac:dyDescent="0.25">
      <c r="B11" s="180" t="s">
        <v>1069</v>
      </c>
      <c r="C11" s="181" t="str">
        <f>INPUT!C173</f>
        <v>Subscriber Only</v>
      </c>
      <c r="D11" s="181" t="str">
        <f>INPUT!C174</f>
        <v>Subscriber + Spouse</v>
      </c>
      <c r="E11" s="181" t="str">
        <f>INPUT!C175</f>
        <v>Subscriber + Child</v>
      </c>
      <c r="F11" s="181" t="str">
        <f>INPUT!C176</f>
        <v>Subscriber + Child(ren)</v>
      </c>
      <c r="G11" s="181" t="str">
        <f>INPUT!C177</f>
        <v>Family</v>
      </c>
      <c r="H11" s="181" t="str">
        <f>INPUT!C178</f>
        <v>Medicare</v>
      </c>
    </row>
    <row r="12" spans="2:8" s="100" customFormat="1" ht="13.5" thickTop="1" x14ac:dyDescent="0.2">
      <c r="B12" s="182" t="s">
        <v>1070</v>
      </c>
      <c r="C12" s="183">
        <f>INPUT!D173</f>
        <v>496</v>
      </c>
      <c r="D12" s="183">
        <f>INPUT!D174</f>
        <v>79</v>
      </c>
      <c r="E12" s="183">
        <f>INPUT!D175</f>
        <v>76</v>
      </c>
      <c r="F12" s="183">
        <f>INPUT!D176</f>
        <v>67</v>
      </c>
      <c r="G12" s="183">
        <f>INPUT!D177</f>
        <v>121</v>
      </c>
      <c r="H12" s="183">
        <f>INPUT!D178</f>
        <v>0</v>
      </c>
    </row>
    <row r="13" spans="2:8" s="100" customFormat="1" ht="32.25" customHeight="1" x14ac:dyDescent="0.2">
      <c r="B13" s="184" t="s">
        <v>1071</v>
      </c>
      <c r="C13" s="185"/>
      <c r="D13" s="186"/>
      <c r="E13" s="186"/>
      <c r="F13" s="186"/>
      <c r="G13" s="186"/>
      <c r="H13" s="186"/>
    </row>
    <row r="14" spans="2:8" s="100" customFormat="1" ht="12.75" x14ac:dyDescent="0.2">
      <c r="B14" s="187" t="s">
        <v>1072</v>
      </c>
      <c r="C14" s="397">
        <f>SUMPRODUCT(C12:H12,C13:H13)</f>
        <v>0</v>
      </c>
      <c r="D14" s="397"/>
      <c r="E14" s="397"/>
      <c r="F14" s="397"/>
      <c r="G14" s="397"/>
      <c r="H14" s="397"/>
    </row>
    <row r="15" spans="2:8" s="100" customFormat="1" ht="12.75" x14ac:dyDescent="0.2">
      <c r="B15" s="179"/>
      <c r="C15" s="179"/>
      <c r="D15" s="179"/>
      <c r="E15" s="179"/>
      <c r="F15" s="179"/>
      <c r="G15" s="179"/>
    </row>
    <row r="16" spans="2:8" s="100" customFormat="1" ht="26.25" thickBot="1" x14ac:dyDescent="0.25">
      <c r="B16" s="188" t="s">
        <v>1073</v>
      </c>
      <c r="C16" s="181" t="str">
        <f>C11</f>
        <v>Subscriber Only</v>
      </c>
      <c r="D16" s="181" t="str">
        <f t="shared" ref="D16:G16" si="0">D11</f>
        <v>Subscriber + Spouse</v>
      </c>
      <c r="E16" s="181" t="str">
        <f t="shared" si="0"/>
        <v>Subscriber + Child</v>
      </c>
      <c r="F16" s="181" t="str">
        <f t="shared" si="0"/>
        <v>Subscriber + Child(ren)</v>
      </c>
      <c r="G16" s="181" t="str">
        <f t="shared" si="0"/>
        <v>Family</v>
      </c>
      <c r="H16" s="181" t="str">
        <f t="shared" ref="H16" si="1">H11</f>
        <v>Medicare</v>
      </c>
    </row>
    <row r="17" spans="2:11" s="100" customFormat="1" ht="29.25" customHeight="1" thickTop="1" x14ac:dyDescent="0.2">
      <c r="B17" s="182" t="s">
        <v>1074</v>
      </c>
      <c r="C17" s="189"/>
      <c r="D17" s="190"/>
      <c r="E17" s="190"/>
      <c r="F17" s="190"/>
      <c r="G17" s="190"/>
      <c r="H17" s="190"/>
    </row>
    <row r="18" spans="2:11" s="100" customFormat="1" ht="29.25" customHeight="1" x14ac:dyDescent="0.2">
      <c r="B18" s="184" t="s">
        <v>1075</v>
      </c>
      <c r="C18" s="185"/>
      <c r="D18" s="186"/>
      <c r="E18" s="186"/>
      <c r="F18" s="186"/>
      <c r="G18" s="186"/>
      <c r="H18" s="186"/>
      <c r="K18" s="241"/>
    </row>
    <row r="19" spans="2:11" s="100" customFormat="1" ht="12.75" x14ac:dyDescent="0.2">
      <c r="B19" s="191" t="s">
        <v>1076</v>
      </c>
      <c r="C19" s="192">
        <f>C17+C18</f>
        <v>0</v>
      </c>
      <c r="D19" s="192">
        <f t="shared" ref="D19:G19" si="2">D17+D18</f>
        <v>0</v>
      </c>
      <c r="E19" s="192">
        <f t="shared" si="2"/>
        <v>0</v>
      </c>
      <c r="F19" s="192">
        <f t="shared" si="2"/>
        <v>0</v>
      </c>
      <c r="G19" s="192">
        <f t="shared" si="2"/>
        <v>0</v>
      </c>
      <c r="H19" s="192">
        <f t="shared" ref="H19" si="3">H17+H18</f>
        <v>0</v>
      </c>
      <c r="K19" s="241"/>
    </row>
    <row r="20" spans="2:11" s="100" customFormat="1" ht="12.75" x14ac:dyDescent="0.2">
      <c r="B20" s="187" t="s">
        <v>1077</v>
      </c>
      <c r="C20" s="397">
        <f>SUMPRODUCT(C12:H12,C19:H19)</f>
        <v>0</v>
      </c>
      <c r="D20" s="397"/>
      <c r="E20" s="397"/>
      <c r="F20" s="397"/>
      <c r="G20" s="397"/>
      <c r="H20" s="397"/>
    </row>
    <row r="21" spans="2:11" s="100" customFormat="1" ht="12.75" x14ac:dyDescent="0.2">
      <c r="B21" s="193" t="s">
        <v>1078</v>
      </c>
      <c r="C21" s="179"/>
      <c r="D21" s="179"/>
      <c r="E21" s="179"/>
      <c r="F21" s="179"/>
      <c r="G21" s="179"/>
    </row>
    <row r="22" spans="2:11" s="100" customFormat="1" ht="12.75" x14ac:dyDescent="0.2">
      <c r="B22" s="193"/>
      <c r="C22" s="179"/>
      <c r="D22" s="179"/>
      <c r="E22" s="179"/>
      <c r="F22" s="179"/>
      <c r="G22" s="179"/>
    </row>
    <row r="23" spans="2:11" s="100" customFormat="1" ht="12.75" x14ac:dyDescent="0.2">
      <c r="C23" s="179"/>
      <c r="D23" s="179"/>
      <c r="E23" s="179"/>
      <c r="F23" s="179"/>
      <c r="G23" s="179"/>
    </row>
    <row r="24" spans="2:11" s="100" customFormat="1" ht="12.75" x14ac:dyDescent="0.2">
      <c r="C24" s="179"/>
      <c r="D24" s="179"/>
      <c r="E24" s="179"/>
      <c r="F24" s="179"/>
      <c r="G24" s="179"/>
    </row>
    <row r="25" spans="2:11" s="100" customFormat="1" ht="12.75" x14ac:dyDescent="0.2">
      <c r="C25" s="179"/>
      <c r="D25" s="179"/>
      <c r="E25" s="179"/>
      <c r="F25" s="179"/>
      <c r="G25" s="179"/>
    </row>
    <row r="26" spans="2:11" s="100" customFormat="1" ht="15.75" x14ac:dyDescent="0.25">
      <c r="B26" s="237" t="str">
        <f>INPUT!F168</f>
        <v xml:space="preserve">High </v>
      </c>
    </row>
    <row r="27" spans="2:11" s="100" customFormat="1" ht="26.25" thickBot="1" x14ac:dyDescent="0.25">
      <c r="B27" s="180" t="s">
        <v>1079</v>
      </c>
      <c r="C27" s="181" t="str">
        <f>INPUT!E173</f>
        <v>Subscriber Only</v>
      </c>
      <c r="D27" s="181" t="str">
        <f>INPUT!E174</f>
        <v>Subscriber + Spouse</v>
      </c>
      <c r="E27" s="181" t="str">
        <f>INPUT!E175</f>
        <v>Subscriber + Child(ren)</v>
      </c>
      <c r="F27" s="181" t="str">
        <f>INPUT!E176</f>
        <v>Family</v>
      </c>
      <c r="G27" s="181">
        <f>INPUT!E177</f>
        <v>0</v>
      </c>
      <c r="H27" s="181">
        <f>INPUT!E178</f>
        <v>0</v>
      </c>
    </row>
    <row r="28" spans="2:11" s="100" customFormat="1" ht="13.5" thickTop="1" x14ac:dyDescent="0.2">
      <c r="B28" s="182" t="s">
        <v>1070</v>
      </c>
      <c r="C28" s="183">
        <f>INPUT!F173</f>
        <v>1236</v>
      </c>
      <c r="D28" s="183">
        <f>INPUT!F174</f>
        <v>278</v>
      </c>
      <c r="E28" s="183">
        <f>INPUT!F175</f>
        <v>256</v>
      </c>
      <c r="F28" s="183">
        <f>INPUT!F176</f>
        <v>248</v>
      </c>
      <c r="G28" s="183">
        <f>INPUT!F177</f>
        <v>513</v>
      </c>
      <c r="H28" s="183">
        <f>INPUT!F178</f>
        <v>0</v>
      </c>
    </row>
    <row r="29" spans="2:11" s="100" customFormat="1" ht="33" customHeight="1" x14ac:dyDescent="0.2">
      <c r="B29" s="184" t="s">
        <v>1080</v>
      </c>
      <c r="C29" s="185"/>
      <c r="D29" s="186"/>
      <c r="E29" s="186"/>
      <c r="F29" s="186"/>
      <c r="G29" s="186"/>
      <c r="H29" s="186"/>
    </row>
    <row r="30" spans="2:11" s="100" customFormat="1" ht="12.75" x14ac:dyDescent="0.2">
      <c r="B30" s="187" t="s">
        <v>1072</v>
      </c>
      <c r="C30" s="397">
        <f>SUMPRODUCT(C28:H28,C29:H29)</f>
        <v>0</v>
      </c>
      <c r="D30" s="397"/>
      <c r="E30" s="397"/>
      <c r="F30" s="397"/>
      <c r="G30" s="397"/>
      <c r="H30" s="397"/>
    </row>
    <row r="31" spans="2:11" s="100" customFormat="1" ht="12.75" x14ac:dyDescent="0.2"/>
    <row r="32" spans="2:11" s="100" customFormat="1" ht="26.25" thickBot="1" x14ac:dyDescent="0.25">
      <c r="B32" s="188" t="s">
        <v>1073</v>
      </c>
      <c r="C32" s="181" t="str">
        <f>C27</f>
        <v>Subscriber Only</v>
      </c>
      <c r="D32" s="181" t="str">
        <f t="shared" ref="D32:G32" si="4">D27</f>
        <v>Subscriber + Spouse</v>
      </c>
      <c r="E32" s="181" t="str">
        <f t="shared" si="4"/>
        <v>Subscriber + Child(ren)</v>
      </c>
      <c r="F32" s="181" t="str">
        <f t="shared" si="4"/>
        <v>Family</v>
      </c>
      <c r="G32" s="181">
        <f t="shared" si="4"/>
        <v>0</v>
      </c>
      <c r="H32" s="181">
        <f t="shared" ref="H32" si="5">H27</f>
        <v>0</v>
      </c>
    </row>
    <row r="33" spans="2:8" s="100" customFormat="1" ht="13.5" thickTop="1" x14ac:dyDescent="0.2">
      <c r="B33" s="182" t="s">
        <v>1074</v>
      </c>
      <c r="C33" s="189"/>
      <c r="D33" s="190"/>
      <c r="E33" s="190"/>
      <c r="F33" s="190"/>
      <c r="G33" s="190"/>
      <c r="H33" s="190"/>
    </row>
    <row r="34" spans="2:8" s="100" customFormat="1" ht="12.75" x14ac:dyDescent="0.2">
      <c r="B34" s="184" t="s">
        <v>1075</v>
      </c>
      <c r="C34" s="185"/>
      <c r="D34" s="186"/>
      <c r="E34" s="186"/>
      <c r="F34" s="186"/>
      <c r="G34" s="186"/>
      <c r="H34" s="186"/>
    </row>
    <row r="35" spans="2:8" s="100" customFormat="1" ht="12.75" x14ac:dyDescent="0.2">
      <c r="B35" s="191" t="s">
        <v>1076</v>
      </c>
      <c r="C35" s="192">
        <f>C33+C34</f>
        <v>0</v>
      </c>
      <c r="D35" s="192">
        <f t="shared" ref="D35:G35" si="6">D33+D34</f>
        <v>0</v>
      </c>
      <c r="E35" s="192">
        <f t="shared" si="6"/>
        <v>0</v>
      </c>
      <c r="F35" s="192">
        <f t="shared" si="6"/>
        <v>0</v>
      </c>
      <c r="G35" s="192">
        <f t="shared" si="6"/>
        <v>0</v>
      </c>
      <c r="H35" s="192">
        <f t="shared" ref="H35" si="7">H33+H34</f>
        <v>0</v>
      </c>
    </row>
    <row r="36" spans="2:8" s="100" customFormat="1" ht="12.75" x14ac:dyDescent="0.2">
      <c r="B36" s="187" t="s">
        <v>1077</v>
      </c>
      <c r="C36" s="397">
        <f>SUMPRODUCT(C28:H28,C35:H35)</f>
        <v>0</v>
      </c>
      <c r="D36" s="397"/>
      <c r="E36" s="397"/>
      <c r="F36" s="397"/>
      <c r="G36" s="397"/>
      <c r="H36" s="397"/>
    </row>
    <row r="37" spans="2:8" s="100" customFormat="1" ht="12.75" x14ac:dyDescent="0.2">
      <c r="B37" s="193" t="s">
        <v>1078</v>
      </c>
      <c r="C37" s="179"/>
      <c r="D37" s="179"/>
      <c r="E37" s="179"/>
      <c r="F37" s="179"/>
      <c r="G37" s="179"/>
    </row>
    <row r="38" spans="2:8" s="100" customFormat="1" ht="12.75" x14ac:dyDescent="0.2">
      <c r="B38" s="193"/>
      <c r="C38" s="179"/>
      <c r="D38" s="179"/>
      <c r="E38" s="179"/>
      <c r="F38" s="179"/>
      <c r="G38" s="179"/>
    </row>
    <row r="39" spans="2:8" s="100" customFormat="1" ht="12.75" x14ac:dyDescent="0.2"/>
    <row r="40" spans="2:8" s="100" customFormat="1" ht="12.75" x14ac:dyDescent="0.2">
      <c r="C40" s="179"/>
      <c r="D40" s="179"/>
      <c r="E40" s="179"/>
      <c r="F40" s="179"/>
      <c r="G40" s="179"/>
    </row>
  </sheetData>
  <mergeCells count="5">
    <mergeCell ref="C6:G6"/>
    <mergeCell ref="C14:H14"/>
    <mergeCell ref="C20:H20"/>
    <mergeCell ref="C30:H30"/>
    <mergeCell ref="C36:H36"/>
  </mergeCells>
  <pageMargins left="0.2" right="0.2" top="0.25" bottom="0.5" header="0.3" footer="0.3"/>
  <pageSetup scale="79" orientation="portrait" r:id="rId1"/>
  <headerFooter>
    <oddFooter>&amp;L&amp;A&amp;CPage &amp;P of &amp;N</oddFooter>
  </headerFooter>
  <legacyDrawingHF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A0B47E-79A9-467C-93D0-C2943CE55CB5}">
  <sheetPr codeName="Sheet24">
    <tabColor theme="9" tint="0.59999389629810485"/>
  </sheetPr>
  <dimension ref="B1:AE42"/>
  <sheetViews>
    <sheetView workbookViewId="0">
      <selection activeCell="B9" sqref="B9"/>
    </sheetView>
  </sheetViews>
  <sheetFormatPr defaultColWidth="8.875" defaultRowHeight="15" x14ac:dyDescent="0.25"/>
  <cols>
    <col min="1" max="1" width="1.5" style="12" customWidth="1"/>
    <col min="2" max="2" width="10.875" style="12" customWidth="1"/>
    <col min="3" max="3" width="59.625" style="12" customWidth="1"/>
    <col min="4" max="5" width="1.625" style="12" customWidth="1"/>
    <col min="6" max="9" width="19.875" style="12" customWidth="1"/>
    <col min="10" max="10" width="1.5" style="12" customWidth="1"/>
    <col min="11" max="14" width="19.875" style="12" customWidth="1"/>
    <col min="15" max="15" width="1.5" style="12" customWidth="1"/>
    <col min="16" max="19" width="19.875" style="12" customWidth="1"/>
    <col min="20" max="20" width="1.5" style="12" customWidth="1"/>
    <col min="21" max="24" width="19.875" style="12" customWidth="1"/>
    <col min="25" max="25" width="1.5" style="12" customWidth="1"/>
    <col min="26" max="29" width="19.875" style="12" customWidth="1"/>
    <col min="30" max="30" width="8.875" style="12"/>
    <col min="31" max="31" width="32.625" style="12" customWidth="1"/>
    <col min="32" max="16384" width="8.875" style="12"/>
  </cols>
  <sheetData>
    <row r="1" spans="2:29" s="29" customFormat="1" ht="15.75" x14ac:dyDescent="0.25">
      <c r="B1" s="27" t="str">
        <f>INPUT!$C$3</f>
        <v>Albemarle</v>
      </c>
      <c r="D1" s="12"/>
      <c r="E1" s="12"/>
    </row>
    <row r="2" spans="2:29" s="29" customFormat="1" ht="15.75" x14ac:dyDescent="0.25">
      <c r="B2" s="27" t="str">
        <f>INPUT!$D$11</f>
        <v>RFP#&lt;######&gt;</v>
      </c>
      <c r="D2" s="12"/>
      <c r="E2" s="12"/>
    </row>
    <row r="3" spans="2:29" s="29" customFormat="1" ht="15.75" x14ac:dyDescent="0.25">
      <c r="B3" s="27" t="str">
        <f>INPUT!$C$23</f>
        <v>Dental</v>
      </c>
      <c r="D3" s="12"/>
      <c r="E3" s="12"/>
    </row>
    <row r="4" spans="2:29" s="29" customFormat="1" ht="15.75" x14ac:dyDescent="0.25">
      <c r="B4" s="30" t="str">
        <f>INPUT!F59</f>
        <v>Financial Proposal Form 5.0 - Top CDT Pricing by Zip Codes</v>
      </c>
      <c r="D4" s="12"/>
      <c r="E4" s="12"/>
    </row>
    <row r="5" spans="2:29" ht="18.75" x14ac:dyDescent="0.25">
      <c r="B5" s="22"/>
    </row>
    <row r="6" spans="2:29" x14ac:dyDescent="0.25">
      <c r="B6" s="402" t="s">
        <v>1081</v>
      </c>
      <c r="C6" s="403"/>
      <c r="D6" s="403"/>
      <c r="E6" s="403"/>
      <c r="F6" s="403"/>
      <c r="G6" s="403"/>
      <c r="H6" s="403"/>
      <c r="I6" s="403"/>
      <c r="J6" s="403"/>
      <c r="K6" s="403"/>
      <c r="L6" s="403"/>
      <c r="M6" s="403"/>
      <c r="N6" s="403"/>
      <c r="O6" s="403"/>
      <c r="P6" s="403"/>
      <c r="Q6" s="403"/>
      <c r="R6" s="403"/>
      <c r="S6" s="403"/>
      <c r="T6" s="403"/>
      <c r="U6" s="403"/>
      <c r="V6" s="403"/>
      <c r="W6" s="403"/>
      <c r="X6" s="404"/>
    </row>
    <row r="7" spans="2:29" x14ac:dyDescent="0.25">
      <c r="F7" s="103"/>
      <c r="G7" s="103"/>
      <c r="H7" s="103"/>
      <c r="I7" s="103"/>
      <c r="J7" s="103"/>
      <c r="K7" s="103"/>
      <c r="L7" s="103"/>
      <c r="M7" s="103"/>
      <c r="N7" s="103"/>
      <c r="O7" s="103"/>
      <c r="P7" s="103"/>
      <c r="Q7" s="103"/>
      <c r="R7" s="103"/>
      <c r="S7" s="103"/>
      <c r="T7" s="103"/>
      <c r="U7" s="40"/>
      <c r="V7" s="40"/>
      <c r="W7" s="40"/>
      <c r="X7" s="40"/>
      <c r="Y7" s="103"/>
      <c r="Z7" s="40"/>
      <c r="AA7" s="40"/>
      <c r="AB7" s="40"/>
      <c r="AC7" s="40"/>
    </row>
    <row r="8" spans="2:29" x14ac:dyDescent="0.25">
      <c r="B8" s="103" t="s">
        <v>1082</v>
      </c>
      <c r="C8" s="103"/>
      <c r="F8" s="103"/>
      <c r="G8" s="103"/>
      <c r="H8" s="103"/>
      <c r="I8" s="103"/>
      <c r="J8" s="103"/>
      <c r="K8" s="103"/>
      <c r="L8" s="103"/>
      <c r="M8" s="103"/>
      <c r="N8" s="103"/>
      <c r="O8" s="103"/>
      <c r="P8" s="103"/>
      <c r="Q8" s="103"/>
      <c r="R8" s="103"/>
      <c r="S8" s="103"/>
      <c r="T8" s="103"/>
      <c r="U8" s="40"/>
      <c r="V8" s="40"/>
      <c r="W8" s="40"/>
      <c r="X8" s="40"/>
      <c r="Y8" s="103"/>
      <c r="Z8" s="40"/>
      <c r="AA8" s="40"/>
      <c r="AB8" s="40"/>
      <c r="AC8" s="40"/>
    </row>
    <row r="10" spans="2:29" x14ac:dyDescent="0.25">
      <c r="B10" s="103"/>
      <c r="C10" s="103"/>
      <c r="E10" s="23" t="s">
        <v>217</v>
      </c>
      <c r="F10" s="405">
        <f>'Instructions &amp; Info'!$C$43</f>
        <v>0</v>
      </c>
      <c r="G10" s="405"/>
      <c r="H10" s="405"/>
      <c r="I10" s="405"/>
      <c r="J10" s="103"/>
      <c r="K10" s="103"/>
      <c r="L10" s="103"/>
      <c r="M10" s="103"/>
      <c r="N10" s="103"/>
      <c r="O10" s="103"/>
      <c r="P10" s="103"/>
      <c r="Q10" s="103"/>
      <c r="R10" s="103"/>
      <c r="S10" s="103"/>
      <c r="T10" s="103"/>
      <c r="U10" s="40"/>
      <c r="V10" s="40"/>
      <c r="W10" s="40"/>
      <c r="X10" s="40"/>
      <c r="Y10" s="103"/>
      <c r="Z10" s="40"/>
      <c r="AA10" s="40"/>
      <c r="AB10" s="40"/>
      <c r="AC10" s="40"/>
    </row>
    <row r="11" spans="2:29" x14ac:dyDescent="0.25">
      <c r="B11" s="103"/>
      <c r="C11" s="103"/>
      <c r="F11" s="103"/>
      <c r="G11" s="103"/>
      <c r="H11" s="103"/>
      <c r="I11" s="103"/>
      <c r="J11" s="103"/>
      <c r="K11" s="103"/>
      <c r="L11" s="103"/>
      <c r="M11" s="103"/>
      <c r="N11" s="103"/>
      <c r="O11" s="103"/>
      <c r="P11" s="103"/>
      <c r="Q11" s="103"/>
      <c r="R11" s="103"/>
      <c r="S11" s="103"/>
      <c r="T11" s="103"/>
      <c r="U11" s="40"/>
      <c r="V11" s="40"/>
      <c r="W11" s="40"/>
      <c r="X11" s="40"/>
      <c r="Y11" s="103"/>
      <c r="Z11" s="40"/>
      <c r="AA11" s="40"/>
      <c r="AB11" s="40"/>
      <c r="AC11" s="40"/>
    </row>
    <row r="12" spans="2:29" s="176" customFormat="1" ht="12.75" x14ac:dyDescent="0.2">
      <c r="D12" s="175"/>
      <c r="E12" s="175" t="s">
        <v>264</v>
      </c>
      <c r="F12" s="399" t="s">
        <v>1083</v>
      </c>
      <c r="G12" s="400"/>
      <c r="H12" s="400"/>
      <c r="I12" s="401"/>
      <c r="J12" s="177"/>
    </row>
    <row r="13" spans="2:29" s="176" customFormat="1" ht="12.75" x14ac:dyDescent="0.2">
      <c r="D13" s="175"/>
      <c r="E13" s="175"/>
      <c r="F13" s="399" t="s">
        <v>1084</v>
      </c>
      <c r="G13" s="400"/>
      <c r="H13" s="400"/>
      <c r="I13" s="401"/>
      <c r="J13" s="177"/>
    </row>
    <row r="14" spans="2:29" x14ac:dyDescent="0.25">
      <c r="B14" s="103"/>
      <c r="C14" s="103"/>
      <c r="F14" s="103"/>
      <c r="G14" s="103"/>
      <c r="H14" s="103"/>
      <c r="I14" s="103"/>
      <c r="J14" s="103"/>
      <c r="K14" s="103"/>
      <c r="L14" s="103"/>
      <c r="M14" s="103"/>
      <c r="N14" s="103"/>
      <c r="O14" s="103"/>
      <c r="P14" s="103"/>
      <c r="Q14" s="103"/>
      <c r="R14" s="103"/>
      <c r="S14" s="103"/>
      <c r="T14" s="103"/>
      <c r="U14" s="40"/>
      <c r="V14" s="40"/>
      <c r="W14" s="40"/>
      <c r="X14" s="40"/>
      <c r="Y14" s="103"/>
      <c r="Z14" s="40"/>
      <c r="AA14" s="40"/>
      <c r="AB14" s="40"/>
      <c r="AC14" s="40"/>
    </row>
    <row r="15" spans="2:29" ht="15.75" x14ac:dyDescent="0.25">
      <c r="B15" s="105" t="s">
        <v>1085</v>
      </c>
      <c r="C15" s="106" t="s">
        <v>1086</v>
      </c>
      <c r="F15" s="398" t="str">
        <f>INPUT!E196</f>
        <v>229xx</v>
      </c>
      <c r="G15" s="398"/>
      <c r="H15" s="398"/>
      <c r="I15" s="398"/>
      <c r="J15" s="104"/>
      <c r="K15" s="398" t="str">
        <f>INPUT!E197</f>
        <v>244xx</v>
      </c>
      <c r="L15" s="398"/>
      <c r="M15" s="398"/>
      <c r="N15" s="398"/>
      <c r="O15" s="104"/>
      <c r="P15" s="398" t="str">
        <f>INPUT!E198</f>
        <v>232xx</v>
      </c>
      <c r="Q15" s="398"/>
      <c r="R15" s="398"/>
      <c r="S15" s="398"/>
      <c r="T15" s="104"/>
      <c r="U15" s="398" t="str">
        <f>INPUT!E199</f>
        <v>245xx</v>
      </c>
      <c r="V15" s="398"/>
      <c r="W15" s="398"/>
      <c r="X15" s="398"/>
      <c r="Y15" s="104"/>
      <c r="Z15" s="398" t="str">
        <f>INPUT!E200</f>
        <v>227xx</v>
      </c>
      <c r="AA15" s="398"/>
      <c r="AB15" s="398"/>
      <c r="AC15" s="398"/>
    </row>
    <row r="17" spans="2:31" ht="64.5" thickBot="1" x14ac:dyDescent="0.3">
      <c r="B17" s="107" t="s">
        <v>1087</v>
      </c>
      <c r="C17" s="107" t="s">
        <v>326</v>
      </c>
      <c r="F17" s="107" t="s">
        <v>1088</v>
      </c>
      <c r="G17" s="107" t="s">
        <v>1089</v>
      </c>
      <c r="H17" s="107" t="s">
        <v>1090</v>
      </c>
      <c r="I17" s="108" t="s">
        <v>1091</v>
      </c>
      <c r="J17" s="109"/>
      <c r="K17" s="107" t="s">
        <v>1088</v>
      </c>
      <c r="L17" s="107" t="s">
        <v>1089</v>
      </c>
      <c r="M17" s="107" t="s">
        <v>1090</v>
      </c>
      <c r="N17" s="108" t="s">
        <v>1091</v>
      </c>
      <c r="O17" s="109"/>
      <c r="P17" s="107" t="s">
        <v>1088</v>
      </c>
      <c r="Q17" s="107" t="s">
        <v>1089</v>
      </c>
      <c r="R17" s="107" t="s">
        <v>1090</v>
      </c>
      <c r="S17" s="108" t="s">
        <v>1091</v>
      </c>
      <c r="T17" s="109"/>
      <c r="U17" s="107" t="s">
        <v>1088</v>
      </c>
      <c r="V17" s="107" t="s">
        <v>1089</v>
      </c>
      <c r="W17" s="107" t="s">
        <v>1090</v>
      </c>
      <c r="X17" s="108" t="s">
        <v>1091</v>
      </c>
      <c r="Y17" s="109"/>
      <c r="Z17" s="107" t="s">
        <v>1088</v>
      </c>
      <c r="AA17" s="107" t="s">
        <v>1089</v>
      </c>
      <c r="AB17" s="107" t="s">
        <v>1090</v>
      </c>
      <c r="AC17" s="108" t="s">
        <v>1091</v>
      </c>
      <c r="AE17" s="145"/>
    </row>
    <row r="18" spans="2:31" ht="15.75" thickTop="1" x14ac:dyDescent="0.25">
      <c r="B18" s="110" t="s">
        <v>414</v>
      </c>
      <c r="C18" s="111" t="s">
        <v>1092</v>
      </c>
      <c r="F18" s="112"/>
      <c r="G18" s="112"/>
      <c r="H18" s="112"/>
      <c r="I18" s="113"/>
      <c r="J18" s="114"/>
      <c r="K18" s="112"/>
      <c r="L18" s="112"/>
      <c r="M18" s="112"/>
      <c r="N18" s="113"/>
      <c r="O18" s="114"/>
      <c r="P18" s="112"/>
      <c r="Q18" s="112"/>
      <c r="R18" s="112"/>
      <c r="S18" s="113"/>
      <c r="T18" s="114"/>
      <c r="U18" s="112"/>
      <c r="V18" s="112"/>
      <c r="W18" s="112"/>
      <c r="X18" s="113"/>
      <c r="Y18" s="114"/>
      <c r="Z18" s="112"/>
      <c r="AA18" s="112"/>
      <c r="AB18" s="112"/>
      <c r="AC18" s="113"/>
      <c r="AE18" s="265"/>
    </row>
    <row r="19" spans="2:31" x14ac:dyDescent="0.25">
      <c r="B19" s="115" t="s">
        <v>514</v>
      </c>
      <c r="C19" s="116" t="s">
        <v>1093</v>
      </c>
      <c r="F19" s="117"/>
      <c r="G19" s="117"/>
      <c r="H19" s="117"/>
      <c r="I19" s="118"/>
      <c r="J19" s="114"/>
      <c r="K19" s="117"/>
      <c r="L19" s="117"/>
      <c r="M19" s="117"/>
      <c r="N19" s="118"/>
      <c r="O19" s="114"/>
      <c r="P19" s="117"/>
      <c r="Q19" s="117"/>
      <c r="R19" s="117"/>
      <c r="S19" s="118"/>
      <c r="T19" s="114"/>
      <c r="U19" s="117"/>
      <c r="V19" s="117"/>
      <c r="W19" s="117"/>
      <c r="X19" s="118"/>
      <c r="Y19" s="114"/>
      <c r="Z19" s="117"/>
      <c r="AA19" s="117"/>
      <c r="AB19" s="117"/>
      <c r="AC19" s="118"/>
      <c r="AE19" s="265"/>
    </row>
    <row r="20" spans="2:31" x14ac:dyDescent="0.25">
      <c r="B20" s="115" t="s">
        <v>334</v>
      </c>
      <c r="C20" s="116" t="s">
        <v>1094</v>
      </c>
      <c r="F20" s="117"/>
      <c r="G20" s="117"/>
      <c r="H20" s="117"/>
      <c r="I20" s="118"/>
      <c r="J20" s="114"/>
      <c r="K20" s="117"/>
      <c r="L20" s="117"/>
      <c r="M20" s="117"/>
      <c r="N20" s="118"/>
      <c r="O20" s="114"/>
      <c r="P20" s="117"/>
      <c r="Q20" s="117"/>
      <c r="R20" s="117"/>
      <c r="S20" s="118"/>
      <c r="T20" s="114"/>
      <c r="U20" s="117"/>
      <c r="V20" s="117"/>
      <c r="W20" s="117"/>
      <c r="X20" s="118"/>
      <c r="Y20" s="114"/>
      <c r="Z20" s="117"/>
      <c r="AA20" s="117"/>
      <c r="AB20" s="117"/>
      <c r="AC20" s="118"/>
      <c r="AE20" s="265"/>
    </row>
    <row r="21" spans="2:31" x14ac:dyDescent="0.25">
      <c r="B21" s="115" t="s">
        <v>486</v>
      </c>
      <c r="C21" s="116" t="s">
        <v>1095</v>
      </c>
      <c r="F21" s="117"/>
      <c r="G21" s="117"/>
      <c r="H21" s="117"/>
      <c r="I21" s="118"/>
      <c r="J21" s="114"/>
      <c r="K21" s="117"/>
      <c r="L21" s="117"/>
      <c r="M21" s="117"/>
      <c r="N21" s="118"/>
      <c r="O21" s="114"/>
      <c r="P21" s="117"/>
      <c r="Q21" s="117"/>
      <c r="R21" s="117"/>
      <c r="S21" s="118"/>
      <c r="T21" s="114"/>
      <c r="U21" s="117"/>
      <c r="V21" s="117"/>
      <c r="W21" s="117"/>
      <c r="X21" s="118"/>
      <c r="Y21" s="114"/>
      <c r="Z21" s="117"/>
      <c r="AA21" s="117"/>
      <c r="AB21" s="117"/>
      <c r="AC21" s="118"/>
      <c r="AE21" s="265"/>
    </row>
    <row r="22" spans="2:31" x14ac:dyDescent="0.25">
      <c r="B22" s="115" t="s">
        <v>364</v>
      </c>
      <c r="C22" s="116" t="s">
        <v>1096</v>
      </c>
      <c r="F22" s="117"/>
      <c r="G22" s="117"/>
      <c r="H22" s="117"/>
      <c r="I22" s="118"/>
      <c r="J22" s="114"/>
      <c r="K22" s="117"/>
      <c r="L22" s="117"/>
      <c r="M22" s="117"/>
      <c r="N22" s="118"/>
      <c r="O22" s="114"/>
      <c r="P22" s="117"/>
      <c r="Q22" s="117"/>
      <c r="R22" s="117"/>
      <c r="S22" s="118"/>
      <c r="T22" s="114"/>
      <c r="U22" s="117"/>
      <c r="V22" s="117"/>
      <c r="W22" s="117"/>
      <c r="X22" s="118"/>
      <c r="Y22" s="114"/>
      <c r="Z22" s="117"/>
      <c r="AA22" s="117"/>
      <c r="AB22" s="117"/>
      <c r="AC22" s="118"/>
      <c r="AE22" s="265"/>
    </row>
    <row r="23" spans="2:31" x14ac:dyDescent="0.25">
      <c r="B23" s="115" t="s">
        <v>484</v>
      </c>
      <c r="C23" s="116" t="s">
        <v>1097</v>
      </c>
      <c r="F23" s="117"/>
      <c r="G23" s="117"/>
      <c r="H23" s="117"/>
      <c r="I23" s="118"/>
      <c r="J23" s="114"/>
      <c r="K23" s="117"/>
      <c r="L23" s="117"/>
      <c r="M23" s="117"/>
      <c r="N23" s="118"/>
      <c r="O23" s="114"/>
      <c r="P23" s="117"/>
      <c r="Q23" s="117"/>
      <c r="R23" s="117"/>
      <c r="S23" s="118"/>
      <c r="T23" s="114"/>
      <c r="U23" s="117"/>
      <c r="V23" s="117"/>
      <c r="W23" s="117"/>
      <c r="X23" s="118"/>
      <c r="Y23" s="114"/>
      <c r="Z23" s="117"/>
      <c r="AA23" s="117"/>
      <c r="AB23" s="117"/>
      <c r="AC23" s="118"/>
      <c r="AE23" s="265"/>
    </row>
    <row r="24" spans="2:31" x14ac:dyDescent="0.25">
      <c r="B24" s="115" t="s">
        <v>1098</v>
      </c>
      <c r="C24" s="116" t="s">
        <v>1099</v>
      </c>
      <c r="F24" s="117"/>
      <c r="G24" s="117"/>
      <c r="H24" s="117"/>
      <c r="I24" s="118"/>
      <c r="J24" s="114"/>
      <c r="K24" s="117"/>
      <c r="L24" s="117"/>
      <c r="M24" s="117"/>
      <c r="N24" s="118"/>
      <c r="O24" s="114"/>
      <c r="P24" s="117"/>
      <c r="Q24" s="117"/>
      <c r="R24" s="117"/>
      <c r="S24" s="118"/>
      <c r="T24" s="114"/>
      <c r="U24" s="117"/>
      <c r="V24" s="117"/>
      <c r="W24" s="117"/>
      <c r="X24" s="118"/>
      <c r="Y24" s="114"/>
      <c r="Z24" s="117"/>
      <c r="AA24" s="117"/>
      <c r="AB24" s="117"/>
      <c r="AC24" s="118"/>
      <c r="AE24" s="265"/>
    </row>
    <row r="25" spans="2:31" x14ac:dyDescent="0.25">
      <c r="B25" s="115" t="s">
        <v>1100</v>
      </c>
      <c r="C25" s="116" t="s">
        <v>1101</v>
      </c>
      <c r="F25" s="117"/>
      <c r="G25" s="117"/>
      <c r="H25" s="117"/>
      <c r="I25" s="118"/>
      <c r="J25" s="114"/>
      <c r="K25" s="117"/>
      <c r="L25" s="117"/>
      <c r="M25" s="117"/>
      <c r="N25" s="118"/>
      <c r="O25" s="114"/>
      <c r="P25" s="117"/>
      <c r="Q25" s="117"/>
      <c r="R25" s="117"/>
      <c r="S25" s="118"/>
      <c r="T25" s="114"/>
      <c r="U25" s="117"/>
      <c r="V25" s="117"/>
      <c r="W25" s="117"/>
      <c r="X25" s="118"/>
      <c r="Y25" s="114"/>
      <c r="Z25" s="117"/>
      <c r="AA25" s="117"/>
      <c r="AB25" s="117"/>
      <c r="AC25" s="118"/>
      <c r="AE25" s="265"/>
    </row>
    <row r="26" spans="2:31" x14ac:dyDescent="0.25">
      <c r="B26" s="115" t="s">
        <v>417</v>
      </c>
      <c r="C26" s="116" t="s">
        <v>1102</v>
      </c>
      <c r="F26" s="117"/>
      <c r="G26" s="117"/>
      <c r="H26" s="117"/>
      <c r="I26" s="118"/>
      <c r="J26" s="114"/>
      <c r="K26" s="117"/>
      <c r="L26" s="117"/>
      <c r="M26" s="117"/>
      <c r="N26" s="118"/>
      <c r="O26" s="114"/>
      <c r="P26" s="117"/>
      <c r="Q26" s="117"/>
      <c r="R26" s="117"/>
      <c r="S26" s="118"/>
      <c r="T26" s="114"/>
      <c r="U26" s="117"/>
      <c r="V26" s="117"/>
      <c r="W26" s="117"/>
      <c r="X26" s="118"/>
      <c r="Y26" s="114"/>
      <c r="Z26" s="117"/>
      <c r="AA26" s="117"/>
      <c r="AB26" s="117"/>
      <c r="AC26" s="118"/>
      <c r="AE26" s="265"/>
    </row>
    <row r="27" spans="2:31" x14ac:dyDescent="0.25">
      <c r="B27" s="115" t="s">
        <v>350</v>
      </c>
      <c r="C27" s="116" t="s">
        <v>1103</v>
      </c>
      <c r="F27" s="117"/>
      <c r="G27" s="117"/>
      <c r="H27" s="117"/>
      <c r="I27" s="118"/>
      <c r="J27" s="114"/>
      <c r="K27" s="117"/>
      <c r="L27" s="117"/>
      <c r="M27" s="117"/>
      <c r="N27" s="118"/>
      <c r="O27" s="114"/>
      <c r="P27" s="117"/>
      <c r="Q27" s="117"/>
      <c r="R27" s="117"/>
      <c r="S27" s="118"/>
      <c r="T27" s="114"/>
      <c r="U27" s="117"/>
      <c r="V27" s="117"/>
      <c r="W27" s="117"/>
      <c r="X27" s="118"/>
      <c r="Y27" s="114"/>
      <c r="Z27" s="117"/>
      <c r="AA27" s="117"/>
      <c r="AB27" s="117"/>
      <c r="AC27" s="118"/>
      <c r="AE27" s="265"/>
    </row>
    <row r="28" spans="2:31" x14ac:dyDescent="0.25">
      <c r="B28" s="115" t="s">
        <v>954</v>
      </c>
      <c r="C28" s="116" t="s">
        <v>1104</v>
      </c>
      <c r="F28" s="117"/>
      <c r="G28" s="117"/>
      <c r="H28" s="117"/>
      <c r="I28" s="118"/>
      <c r="J28" s="114"/>
      <c r="K28" s="117"/>
      <c r="L28" s="117"/>
      <c r="M28" s="117"/>
      <c r="N28" s="118"/>
      <c r="O28" s="114"/>
      <c r="P28" s="117"/>
      <c r="Q28" s="117"/>
      <c r="R28" s="117"/>
      <c r="S28" s="118"/>
      <c r="T28" s="114"/>
      <c r="U28" s="117"/>
      <c r="V28" s="117"/>
      <c r="W28" s="117"/>
      <c r="X28" s="118"/>
      <c r="Y28" s="114"/>
      <c r="Z28" s="117"/>
      <c r="AA28" s="117"/>
      <c r="AB28" s="117"/>
      <c r="AC28" s="118"/>
      <c r="AE28" s="265"/>
    </row>
    <row r="29" spans="2:31" x14ac:dyDescent="0.25">
      <c r="B29" s="115" t="s">
        <v>658</v>
      </c>
      <c r="C29" s="116" t="s">
        <v>1105</v>
      </c>
      <c r="F29" s="117"/>
      <c r="G29" s="117"/>
      <c r="H29" s="117"/>
      <c r="I29" s="118"/>
      <c r="J29" s="114"/>
      <c r="K29" s="117"/>
      <c r="L29" s="117"/>
      <c r="M29" s="117"/>
      <c r="N29" s="118"/>
      <c r="O29" s="114"/>
      <c r="P29" s="117"/>
      <c r="Q29" s="117"/>
      <c r="R29" s="117"/>
      <c r="S29" s="118"/>
      <c r="T29" s="114"/>
      <c r="U29" s="117"/>
      <c r="V29" s="117"/>
      <c r="W29" s="117"/>
      <c r="X29" s="118"/>
      <c r="Y29" s="114"/>
      <c r="Z29" s="117"/>
      <c r="AA29" s="117"/>
      <c r="AB29" s="117"/>
      <c r="AC29" s="118"/>
      <c r="AE29" s="265"/>
    </row>
    <row r="30" spans="2:31" x14ac:dyDescent="0.25">
      <c r="B30" s="115" t="s">
        <v>488</v>
      </c>
      <c r="C30" s="116" t="s">
        <v>1106</v>
      </c>
      <c r="F30" s="117"/>
      <c r="G30" s="117"/>
      <c r="H30" s="117"/>
      <c r="I30" s="118"/>
      <c r="J30" s="114"/>
      <c r="K30" s="117"/>
      <c r="L30" s="117"/>
      <c r="M30" s="117"/>
      <c r="N30" s="118"/>
      <c r="O30" s="114"/>
      <c r="P30" s="117"/>
      <c r="Q30" s="117"/>
      <c r="R30" s="117"/>
      <c r="S30" s="118"/>
      <c r="T30" s="114"/>
      <c r="U30" s="117"/>
      <c r="V30" s="117"/>
      <c r="W30" s="117"/>
      <c r="X30" s="118"/>
      <c r="Y30" s="114"/>
      <c r="Z30" s="117"/>
      <c r="AA30" s="117"/>
      <c r="AB30" s="117"/>
      <c r="AC30" s="118"/>
      <c r="AE30" s="265"/>
    </row>
    <row r="31" spans="2:31" x14ac:dyDescent="0.25">
      <c r="B31" s="115" t="s">
        <v>340</v>
      </c>
      <c r="C31" s="116" t="s">
        <v>1107</v>
      </c>
      <c r="F31" s="117"/>
      <c r="G31" s="117"/>
      <c r="H31" s="117"/>
      <c r="I31" s="118"/>
      <c r="J31" s="114"/>
      <c r="K31" s="117"/>
      <c r="L31" s="117"/>
      <c r="M31" s="117"/>
      <c r="N31" s="118"/>
      <c r="O31" s="114"/>
      <c r="P31" s="117"/>
      <c r="Q31" s="117"/>
      <c r="R31" s="117"/>
      <c r="S31" s="118"/>
      <c r="T31" s="114"/>
      <c r="U31" s="117"/>
      <c r="V31" s="117"/>
      <c r="W31" s="117"/>
      <c r="X31" s="118"/>
      <c r="Y31" s="114"/>
      <c r="Z31" s="117"/>
      <c r="AA31" s="117"/>
      <c r="AB31" s="117"/>
      <c r="AC31" s="118"/>
      <c r="AE31" s="265"/>
    </row>
    <row r="32" spans="2:31" x14ac:dyDescent="0.25">
      <c r="B32" s="115" t="s">
        <v>562</v>
      </c>
      <c r="C32" s="116" t="s">
        <v>1108</v>
      </c>
      <c r="F32" s="117"/>
      <c r="G32" s="117"/>
      <c r="H32" s="117"/>
      <c r="I32" s="118"/>
      <c r="J32" s="114"/>
      <c r="K32" s="117"/>
      <c r="L32" s="117"/>
      <c r="M32" s="117"/>
      <c r="N32" s="118"/>
      <c r="O32" s="114"/>
      <c r="P32" s="117"/>
      <c r="Q32" s="117"/>
      <c r="R32" s="117"/>
      <c r="S32" s="118"/>
      <c r="T32" s="114"/>
      <c r="U32" s="117"/>
      <c r="V32" s="117"/>
      <c r="W32" s="117"/>
      <c r="X32" s="118"/>
      <c r="Y32" s="114"/>
      <c r="Z32" s="117"/>
      <c r="AA32" s="117"/>
      <c r="AB32" s="117"/>
      <c r="AC32" s="118"/>
      <c r="AE32" s="265"/>
    </row>
    <row r="33" spans="2:31" x14ac:dyDescent="0.25">
      <c r="B33" s="115" t="s">
        <v>730</v>
      </c>
      <c r="C33" s="116" t="s">
        <v>1109</v>
      </c>
      <c r="F33" s="117"/>
      <c r="G33" s="117"/>
      <c r="H33" s="117"/>
      <c r="I33" s="118"/>
      <c r="J33" s="114"/>
      <c r="K33" s="117"/>
      <c r="L33" s="117"/>
      <c r="M33" s="117"/>
      <c r="N33" s="118"/>
      <c r="O33" s="114"/>
      <c r="P33" s="117"/>
      <c r="Q33" s="117"/>
      <c r="R33" s="117"/>
      <c r="S33" s="118"/>
      <c r="T33" s="114"/>
      <c r="U33" s="117"/>
      <c r="V33" s="117"/>
      <c r="W33" s="117"/>
      <c r="X33" s="118"/>
      <c r="Y33" s="114"/>
      <c r="Z33" s="117"/>
      <c r="AA33" s="117"/>
      <c r="AB33" s="117"/>
      <c r="AC33" s="118"/>
      <c r="AE33" s="265"/>
    </row>
    <row r="34" spans="2:31" x14ac:dyDescent="0.25">
      <c r="B34" s="115" t="s">
        <v>946</v>
      </c>
      <c r="C34" s="116" t="s">
        <v>1110</v>
      </c>
      <c r="F34" s="117"/>
      <c r="G34" s="117"/>
      <c r="H34" s="117"/>
      <c r="I34" s="118"/>
      <c r="J34" s="114"/>
      <c r="K34" s="117"/>
      <c r="L34" s="117"/>
      <c r="M34" s="117"/>
      <c r="N34" s="118"/>
      <c r="O34" s="114"/>
      <c r="P34" s="117"/>
      <c r="Q34" s="117"/>
      <c r="R34" s="117"/>
      <c r="S34" s="118"/>
      <c r="T34" s="114"/>
      <c r="U34" s="117"/>
      <c r="V34" s="117"/>
      <c r="W34" s="117"/>
      <c r="X34" s="118"/>
      <c r="Y34" s="114"/>
      <c r="Z34" s="117"/>
      <c r="AA34" s="117"/>
      <c r="AB34" s="117"/>
      <c r="AC34" s="118"/>
      <c r="AE34" s="265"/>
    </row>
    <row r="35" spans="2:31" x14ac:dyDescent="0.25">
      <c r="B35" s="115" t="s">
        <v>352</v>
      </c>
      <c r="C35" s="116" t="s">
        <v>1111</v>
      </c>
      <c r="F35" s="117"/>
      <c r="G35" s="117"/>
      <c r="H35" s="117"/>
      <c r="I35" s="118"/>
      <c r="J35" s="114"/>
      <c r="K35" s="117"/>
      <c r="L35" s="117"/>
      <c r="M35" s="117"/>
      <c r="N35" s="118"/>
      <c r="O35" s="114"/>
      <c r="P35" s="117"/>
      <c r="Q35" s="117"/>
      <c r="R35" s="117"/>
      <c r="S35" s="118"/>
      <c r="T35" s="114"/>
      <c r="U35" s="117"/>
      <c r="V35" s="117"/>
      <c r="W35" s="117"/>
      <c r="X35" s="118"/>
      <c r="Y35" s="114"/>
      <c r="Z35" s="117"/>
      <c r="AA35" s="117"/>
      <c r="AB35" s="117"/>
      <c r="AC35" s="118"/>
      <c r="AE35" s="265"/>
    </row>
    <row r="36" spans="2:31" x14ac:dyDescent="0.25">
      <c r="B36" s="115" t="s">
        <v>948</v>
      </c>
      <c r="C36" s="116" t="s">
        <v>1112</v>
      </c>
      <c r="F36" s="117"/>
      <c r="G36" s="117"/>
      <c r="H36" s="117"/>
      <c r="I36" s="118"/>
      <c r="J36" s="114"/>
      <c r="K36" s="117"/>
      <c r="L36" s="117"/>
      <c r="M36" s="117"/>
      <c r="N36" s="118"/>
      <c r="O36" s="114"/>
      <c r="P36" s="117"/>
      <c r="Q36" s="117"/>
      <c r="R36" s="117"/>
      <c r="S36" s="118"/>
      <c r="T36" s="114"/>
      <c r="U36" s="117"/>
      <c r="V36" s="117"/>
      <c r="W36" s="117"/>
      <c r="X36" s="118"/>
      <c r="Y36" s="114"/>
      <c r="Z36" s="117"/>
      <c r="AA36" s="117"/>
      <c r="AB36" s="117"/>
      <c r="AC36" s="118"/>
      <c r="AE36" s="265"/>
    </row>
    <row r="37" spans="2:31" x14ac:dyDescent="0.25">
      <c r="B37" s="115" t="s">
        <v>336</v>
      </c>
      <c r="C37" s="116" t="s">
        <v>1113</v>
      </c>
      <c r="F37" s="117"/>
      <c r="G37" s="117"/>
      <c r="H37" s="117"/>
      <c r="I37" s="118"/>
      <c r="J37" s="114"/>
      <c r="K37" s="117"/>
      <c r="L37" s="117"/>
      <c r="M37" s="117"/>
      <c r="N37" s="118"/>
      <c r="O37" s="114"/>
      <c r="P37" s="117"/>
      <c r="Q37" s="117"/>
      <c r="R37" s="117"/>
      <c r="S37" s="118"/>
      <c r="T37" s="114"/>
      <c r="U37" s="117"/>
      <c r="V37" s="117"/>
      <c r="W37" s="117"/>
      <c r="X37" s="118"/>
      <c r="Y37" s="114"/>
      <c r="Z37" s="117"/>
      <c r="AA37" s="117"/>
      <c r="AB37" s="117"/>
      <c r="AC37" s="118"/>
      <c r="AE37" s="265"/>
    </row>
    <row r="38" spans="2:31" x14ac:dyDescent="0.25">
      <c r="B38" s="115" t="s">
        <v>723</v>
      </c>
      <c r="C38" s="116" t="s">
        <v>1114</v>
      </c>
      <c r="F38" s="117"/>
      <c r="G38" s="117"/>
      <c r="H38" s="117"/>
      <c r="I38" s="118"/>
      <c r="J38" s="114"/>
      <c r="K38" s="117"/>
      <c r="L38" s="117"/>
      <c r="M38" s="117"/>
      <c r="N38" s="118"/>
      <c r="O38" s="114"/>
      <c r="P38" s="117"/>
      <c r="Q38" s="117"/>
      <c r="R38" s="117"/>
      <c r="S38" s="118"/>
      <c r="T38" s="114"/>
      <c r="U38" s="117"/>
      <c r="V38" s="117"/>
      <c r="W38" s="117"/>
      <c r="X38" s="118"/>
      <c r="Y38" s="114"/>
      <c r="Z38" s="117"/>
      <c r="AA38" s="117"/>
      <c r="AB38" s="117"/>
      <c r="AC38" s="118"/>
      <c r="AE38" s="265"/>
    </row>
    <row r="39" spans="2:31" x14ac:dyDescent="0.25">
      <c r="B39" s="115" t="s">
        <v>1048</v>
      </c>
      <c r="C39" s="116" t="s">
        <v>1115</v>
      </c>
      <c r="F39" s="117"/>
      <c r="G39" s="117"/>
      <c r="H39" s="117"/>
      <c r="I39" s="118"/>
      <c r="J39" s="114"/>
      <c r="K39" s="117"/>
      <c r="L39" s="117"/>
      <c r="M39" s="117"/>
      <c r="N39" s="118"/>
      <c r="O39" s="114"/>
      <c r="P39" s="117"/>
      <c r="Q39" s="117"/>
      <c r="R39" s="117"/>
      <c r="S39" s="118"/>
      <c r="T39" s="114"/>
      <c r="U39" s="117"/>
      <c r="V39" s="117"/>
      <c r="W39" s="117"/>
      <c r="X39" s="118"/>
      <c r="Y39" s="114"/>
      <c r="Z39" s="117"/>
      <c r="AA39" s="117"/>
      <c r="AB39" s="117"/>
      <c r="AC39" s="118"/>
      <c r="AE39" s="265"/>
    </row>
    <row r="40" spans="2:31" x14ac:dyDescent="0.25">
      <c r="B40" s="115" t="s">
        <v>419</v>
      </c>
      <c r="C40" s="116" t="s">
        <v>1116</v>
      </c>
      <c r="F40" s="117"/>
      <c r="G40" s="117"/>
      <c r="H40" s="117"/>
      <c r="I40" s="118"/>
      <c r="J40" s="114"/>
      <c r="K40" s="117"/>
      <c r="L40" s="117"/>
      <c r="M40" s="117"/>
      <c r="N40" s="118"/>
      <c r="O40" s="114"/>
      <c r="P40" s="117"/>
      <c r="Q40" s="117"/>
      <c r="R40" s="117"/>
      <c r="S40" s="118"/>
      <c r="T40" s="114"/>
      <c r="U40" s="117"/>
      <c r="V40" s="117"/>
      <c r="W40" s="117"/>
      <c r="X40" s="118"/>
      <c r="Y40" s="114"/>
      <c r="Z40" s="117"/>
      <c r="AA40" s="117"/>
      <c r="AB40" s="117"/>
      <c r="AC40" s="118"/>
      <c r="AE40" s="265"/>
    </row>
    <row r="41" spans="2:31" x14ac:dyDescent="0.25">
      <c r="B41" s="115" t="s">
        <v>368</v>
      </c>
      <c r="C41" s="116" t="s">
        <v>1117</v>
      </c>
      <c r="F41" s="117"/>
      <c r="G41" s="117"/>
      <c r="H41" s="117"/>
      <c r="I41" s="118"/>
      <c r="J41" s="114"/>
      <c r="K41" s="117"/>
      <c r="L41" s="117"/>
      <c r="M41" s="117"/>
      <c r="N41" s="118"/>
      <c r="O41" s="114"/>
      <c r="P41" s="117"/>
      <c r="Q41" s="117"/>
      <c r="R41" s="117"/>
      <c r="S41" s="118"/>
      <c r="T41" s="114"/>
      <c r="U41" s="117"/>
      <c r="V41" s="117"/>
      <c r="W41" s="117"/>
      <c r="X41" s="118"/>
      <c r="Y41" s="114"/>
      <c r="Z41" s="117"/>
      <c r="AA41" s="117"/>
      <c r="AB41" s="117"/>
      <c r="AC41" s="118"/>
      <c r="AE41" s="265"/>
    </row>
    <row r="42" spans="2:31" x14ac:dyDescent="0.25">
      <c r="B42" s="115" t="s">
        <v>354</v>
      </c>
      <c r="C42" s="116" t="s">
        <v>1118</v>
      </c>
      <c r="F42" s="117"/>
      <c r="G42" s="117"/>
      <c r="H42" s="117"/>
      <c r="I42" s="118"/>
      <c r="J42" s="114"/>
      <c r="K42" s="117"/>
      <c r="L42" s="117"/>
      <c r="M42" s="117"/>
      <c r="N42" s="118"/>
      <c r="O42" s="114"/>
      <c r="P42" s="117"/>
      <c r="Q42" s="117"/>
      <c r="R42" s="117"/>
      <c r="S42" s="118"/>
      <c r="T42" s="114"/>
      <c r="U42" s="117"/>
      <c r="V42" s="117"/>
      <c r="W42" s="117"/>
      <c r="X42" s="118"/>
      <c r="Y42" s="114"/>
      <c r="Z42" s="117"/>
      <c r="AA42" s="117"/>
      <c r="AB42" s="117"/>
      <c r="AC42" s="118"/>
      <c r="AE42" s="265"/>
    </row>
  </sheetData>
  <mergeCells count="9">
    <mergeCell ref="Z15:AC15"/>
    <mergeCell ref="F12:I12"/>
    <mergeCell ref="B6:X6"/>
    <mergeCell ref="F15:I15"/>
    <mergeCell ref="K15:N15"/>
    <mergeCell ref="P15:S15"/>
    <mergeCell ref="U15:X15"/>
    <mergeCell ref="F13:I13"/>
    <mergeCell ref="F10:I10"/>
  </mergeCells>
  <pageMargins left="0.2" right="0.2" top="0.25" bottom="0.5" header="0.3" footer="0.3"/>
  <pageSetup scale="53" orientation="portrait" r:id="rId1"/>
  <headerFooter>
    <oddFooter>&amp;L&amp;A&amp;CPage &amp;P of &amp;N</oddFooter>
  </headerFooter>
  <legacyDrawing r:id="rId2"/>
  <legacyDrawingHF r:id="rId3"/>
  <extLst>
    <ext xmlns:x14="http://schemas.microsoft.com/office/spreadsheetml/2009/9/main" uri="{CCE6A557-97BC-4b89-ADB6-D9C93CAAB3DF}">
      <x14:dataValidations xmlns:xm="http://schemas.microsoft.com/office/excel/2006/main" disablePrompts="1" count="1">
        <x14:dataValidation type="list" allowBlank="1" showInputMessage="1" xr:uid="{0085DC7C-475D-4967-958F-63E9509DB005}">
          <x14:formula1>
            <xm:f>'Instructions &amp; Info'!$C$48:$C$49</xm:f>
          </x14:formula1>
          <xm:sqref>F12:G13</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3ABCA8-2142-4B75-A359-FA50856EAF97}">
  <sheetPr codeName="Sheet13">
    <tabColor theme="9" tint="0.59999389629810485"/>
  </sheetPr>
  <dimension ref="B1:G41"/>
  <sheetViews>
    <sheetView workbookViewId="0">
      <selection activeCell="I11" sqref="I11"/>
    </sheetView>
  </sheetViews>
  <sheetFormatPr defaultColWidth="8.875" defaultRowHeight="15" x14ac:dyDescent="0.25"/>
  <cols>
    <col min="1" max="1" width="1.5" style="12" customWidth="1"/>
    <col min="2" max="2" width="17.125" style="12" customWidth="1"/>
    <col min="3" max="3" width="56.875" style="12" customWidth="1"/>
    <col min="4" max="4" width="16.375" style="12" customWidth="1"/>
    <col min="5" max="5" width="30.375" style="12" customWidth="1"/>
    <col min="6" max="6" width="19.375" style="12" customWidth="1"/>
    <col min="7" max="7" width="14.625" style="12" customWidth="1"/>
    <col min="8" max="16384" width="8.875" style="12"/>
  </cols>
  <sheetData>
    <row r="1" spans="2:7" s="29" customFormat="1" ht="15.75" x14ac:dyDescent="0.25">
      <c r="B1" s="27" t="str">
        <f>INPUT!$C$3</f>
        <v>Albemarle</v>
      </c>
    </row>
    <row r="2" spans="2:7" s="29" customFormat="1" ht="15.75" x14ac:dyDescent="0.25">
      <c r="B2" s="27" t="str">
        <f>INPUT!$D$11</f>
        <v>RFP#&lt;######&gt;</v>
      </c>
    </row>
    <row r="3" spans="2:7" s="29" customFormat="1" ht="15.75" x14ac:dyDescent="0.25">
      <c r="B3" s="27" t="str">
        <f>INPUT!$C$23</f>
        <v>Dental</v>
      </c>
    </row>
    <row r="4" spans="2:7" s="29" customFormat="1" ht="15.75" x14ac:dyDescent="0.25">
      <c r="B4" s="30" t="str">
        <f>INPUT!F60</f>
        <v>Financial Proposal Form 6.0 - Performance Guarantees</v>
      </c>
    </row>
    <row r="5" spans="2:7" ht="18.75" x14ac:dyDescent="0.25">
      <c r="B5" s="22"/>
    </row>
    <row r="6" spans="2:7" s="100" customFormat="1" ht="12.75" x14ac:dyDescent="0.2">
      <c r="B6" s="410" t="s">
        <v>1119</v>
      </c>
      <c r="C6" s="410"/>
      <c r="D6" s="410"/>
      <c r="E6" s="410"/>
      <c r="F6" s="410"/>
    </row>
    <row r="7" spans="2:7" s="100" customFormat="1" ht="12.75" x14ac:dyDescent="0.2">
      <c r="B7" s="411" t="s">
        <v>1120</v>
      </c>
      <c r="C7" s="411"/>
      <c r="D7" s="411"/>
      <c r="E7" s="411"/>
      <c r="F7" s="411"/>
    </row>
    <row r="8" spans="2:7" s="100" customFormat="1" ht="13.5" thickBot="1" x14ac:dyDescent="0.25">
      <c r="B8" s="411"/>
      <c r="C8" s="411"/>
      <c r="D8" s="411"/>
      <c r="E8" s="411"/>
      <c r="F8" s="411"/>
    </row>
    <row r="9" spans="2:7" s="100" customFormat="1" ht="13.5" thickBot="1" x14ac:dyDescent="0.25">
      <c r="B9" s="162"/>
      <c r="C9" s="151" t="s">
        <v>217</v>
      </c>
      <c r="D9" s="362">
        <f>'Instructions &amp; Info'!$C$43</f>
        <v>0</v>
      </c>
      <c r="E9" s="363"/>
      <c r="F9" s="162"/>
    </row>
    <row r="10" spans="2:7" s="100" customFormat="1" ht="12.75" x14ac:dyDescent="0.2">
      <c r="B10" s="162"/>
      <c r="C10" s="162"/>
      <c r="D10" s="162"/>
      <c r="E10" s="162"/>
      <c r="F10" s="162"/>
    </row>
    <row r="11" spans="2:7" s="100" customFormat="1" ht="12.75" x14ac:dyDescent="0.2">
      <c r="B11" s="284" t="s">
        <v>1121</v>
      </c>
      <c r="C11" s="285"/>
      <c r="D11" s="286"/>
      <c r="E11" s="287" t="s">
        <v>1122</v>
      </c>
      <c r="F11" s="288"/>
    </row>
    <row r="12" spans="2:7" s="100" customFormat="1" ht="12.75" x14ac:dyDescent="0.2">
      <c r="B12" s="284" t="s">
        <v>1123</v>
      </c>
      <c r="C12" s="285"/>
      <c r="D12" s="286"/>
      <c r="E12" s="287" t="s">
        <v>1122</v>
      </c>
      <c r="F12" s="288"/>
    </row>
    <row r="13" spans="2:7" s="100" customFormat="1" ht="12.75" x14ac:dyDescent="0.2">
      <c r="B13" s="162"/>
      <c r="C13" s="162"/>
      <c r="D13" s="162"/>
      <c r="E13" s="162"/>
      <c r="F13" s="162"/>
    </row>
    <row r="14" spans="2:7" s="100" customFormat="1" ht="30.75" thickBot="1" x14ac:dyDescent="0.25">
      <c r="B14" s="61" t="s">
        <v>1124</v>
      </c>
      <c r="C14" s="61" t="s">
        <v>1125</v>
      </c>
      <c r="D14" s="61" t="s">
        <v>1126</v>
      </c>
      <c r="E14" s="61" t="s">
        <v>1127</v>
      </c>
      <c r="F14" s="61" t="s">
        <v>1128</v>
      </c>
      <c r="G14" s="266" t="s">
        <v>1129</v>
      </c>
    </row>
    <row r="15" spans="2:7" s="100" customFormat="1" ht="26.25" thickTop="1" x14ac:dyDescent="0.2">
      <c r="B15" s="412" t="s">
        <v>1130</v>
      </c>
      <c r="C15" s="163" t="s">
        <v>1131</v>
      </c>
      <c r="D15" s="164" t="s">
        <v>225</v>
      </c>
      <c r="E15" s="165"/>
      <c r="F15" s="166"/>
      <c r="G15" s="165" t="s">
        <v>225</v>
      </c>
    </row>
    <row r="16" spans="2:7" s="100" customFormat="1" ht="25.5" x14ac:dyDescent="0.2">
      <c r="B16" s="408"/>
      <c r="C16" s="167" t="s">
        <v>1132</v>
      </c>
      <c r="D16" s="164" t="s">
        <v>225</v>
      </c>
      <c r="E16" s="168"/>
      <c r="F16" s="169"/>
      <c r="G16" s="165" t="s">
        <v>225</v>
      </c>
    </row>
    <row r="17" spans="2:7" s="100" customFormat="1" ht="38.25" x14ac:dyDescent="0.2">
      <c r="B17" s="408" t="s">
        <v>1133</v>
      </c>
      <c r="C17" s="167" t="s">
        <v>1134</v>
      </c>
      <c r="D17" s="164" t="s">
        <v>225</v>
      </c>
      <c r="E17" s="168"/>
      <c r="F17" s="169"/>
      <c r="G17" s="165" t="s">
        <v>225</v>
      </c>
    </row>
    <row r="18" spans="2:7" s="100" customFormat="1" ht="25.5" x14ac:dyDescent="0.2">
      <c r="B18" s="408"/>
      <c r="C18" s="167" t="s">
        <v>1135</v>
      </c>
      <c r="D18" s="164" t="s">
        <v>225</v>
      </c>
      <c r="E18" s="168"/>
      <c r="F18" s="169"/>
      <c r="G18" s="165" t="s">
        <v>225</v>
      </c>
    </row>
    <row r="19" spans="2:7" s="100" customFormat="1" ht="28.5" customHeight="1" x14ac:dyDescent="0.2">
      <c r="B19" s="408"/>
      <c r="C19" s="167" t="s">
        <v>1136</v>
      </c>
      <c r="D19" s="164" t="s">
        <v>225</v>
      </c>
      <c r="E19" s="168"/>
      <c r="F19" s="169"/>
      <c r="G19" s="165" t="s">
        <v>225</v>
      </c>
    </row>
    <row r="20" spans="2:7" s="100" customFormat="1" ht="38.25" x14ac:dyDescent="0.2">
      <c r="B20" s="407" t="s">
        <v>1137</v>
      </c>
      <c r="C20" s="167" t="s">
        <v>1138</v>
      </c>
      <c r="D20" s="164" t="s">
        <v>225</v>
      </c>
      <c r="E20" s="168"/>
      <c r="F20" s="169"/>
      <c r="G20" s="165" t="s">
        <v>225</v>
      </c>
    </row>
    <row r="21" spans="2:7" s="100" customFormat="1" ht="38.25" x14ac:dyDescent="0.2">
      <c r="B21" s="407"/>
      <c r="C21" s="167" t="s">
        <v>1139</v>
      </c>
      <c r="D21" s="164" t="s">
        <v>225</v>
      </c>
      <c r="E21" s="168"/>
      <c r="F21" s="169"/>
      <c r="G21" s="165" t="s">
        <v>225</v>
      </c>
    </row>
    <row r="22" spans="2:7" s="100" customFormat="1" ht="43.5" customHeight="1" x14ac:dyDescent="0.2">
      <c r="B22" s="408" t="s">
        <v>1140</v>
      </c>
      <c r="C22" s="167" t="s">
        <v>1141</v>
      </c>
      <c r="D22" s="164" t="s">
        <v>225</v>
      </c>
      <c r="E22" s="168"/>
      <c r="F22" s="170"/>
      <c r="G22" s="165" t="s">
        <v>225</v>
      </c>
    </row>
    <row r="23" spans="2:7" s="100" customFormat="1" ht="27.75" customHeight="1" x14ac:dyDescent="0.2">
      <c r="B23" s="408"/>
      <c r="C23" s="171" t="s">
        <v>1142</v>
      </c>
      <c r="D23" s="164" t="s">
        <v>225</v>
      </c>
      <c r="E23" s="168"/>
      <c r="F23" s="170"/>
      <c r="G23" s="165" t="s">
        <v>225</v>
      </c>
    </row>
    <row r="24" spans="2:7" s="100" customFormat="1" ht="30" customHeight="1" x14ac:dyDescent="0.2">
      <c r="B24" s="408" t="s">
        <v>1143</v>
      </c>
      <c r="C24" s="171" t="s">
        <v>1144</v>
      </c>
      <c r="D24" s="164" t="s">
        <v>225</v>
      </c>
      <c r="E24" s="168"/>
      <c r="F24" s="169"/>
      <c r="G24" s="165" t="s">
        <v>225</v>
      </c>
    </row>
    <row r="25" spans="2:7" s="100" customFormat="1" ht="25.5" x14ac:dyDescent="0.2">
      <c r="B25" s="408"/>
      <c r="C25" s="171" t="s">
        <v>1145</v>
      </c>
      <c r="D25" s="164" t="s">
        <v>225</v>
      </c>
      <c r="E25" s="168"/>
      <c r="F25" s="169"/>
      <c r="G25" s="165" t="s">
        <v>225</v>
      </c>
    </row>
    <row r="26" spans="2:7" s="100" customFormat="1" ht="25.5" customHeight="1" x14ac:dyDescent="0.2">
      <c r="B26" s="409" t="s">
        <v>1146</v>
      </c>
      <c r="C26" s="167" t="s">
        <v>1147</v>
      </c>
      <c r="D26" s="164" t="s">
        <v>225</v>
      </c>
      <c r="E26" s="168"/>
      <c r="F26" s="170"/>
      <c r="G26" s="165" t="s">
        <v>225</v>
      </c>
    </row>
    <row r="27" spans="2:7" s="100" customFormat="1" ht="38.25" x14ac:dyDescent="0.2">
      <c r="B27" s="409"/>
      <c r="C27" s="171" t="s">
        <v>1148</v>
      </c>
      <c r="D27" s="164" t="s">
        <v>225</v>
      </c>
      <c r="E27" s="168"/>
      <c r="F27" s="170"/>
      <c r="G27" s="165" t="s">
        <v>225</v>
      </c>
    </row>
    <row r="28" spans="2:7" s="100" customFormat="1" ht="38.25" x14ac:dyDescent="0.2">
      <c r="B28" s="409"/>
      <c r="C28" s="171" t="s">
        <v>1149</v>
      </c>
      <c r="D28" s="164" t="s">
        <v>225</v>
      </c>
      <c r="E28" s="168"/>
      <c r="F28" s="169"/>
      <c r="G28" s="165" t="s">
        <v>225</v>
      </c>
    </row>
    <row r="29" spans="2:7" s="100" customFormat="1" ht="38.25" x14ac:dyDescent="0.2">
      <c r="B29" s="409"/>
      <c r="C29" s="171" t="s">
        <v>1150</v>
      </c>
      <c r="D29" s="164" t="s">
        <v>225</v>
      </c>
      <c r="E29" s="168"/>
      <c r="F29" s="169"/>
      <c r="G29" s="165" t="s">
        <v>225</v>
      </c>
    </row>
    <row r="30" spans="2:7" s="100" customFormat="1" ht="25.5" customHeight="1" x14ac:dyDescent="0.2">
      <c r="B30" s="409" t="s">
        <v>1151</v>
      </c>
      <c r="C30" s="171" t="s">
        <v>1152</v>
      </c>
      <c r="D30" s="164" t="s">
        <v>225</v>
      </c>
      <c r="E30" s="168"/>
      <c r="F30" s="169"/>
      <c r="G30" s="165" t="s">
        <v>225</v>
      </c>
    </row>
    <row r="31" spans="2:7" s="100" customFormat="1" ht="25.5" customHeight="1" x14ac:dyDescent="0.2">
      <c r="B31" s="409"/>
      <c r="C31" s="171" t="s">
        <v>1153</v>
      </c>
      <c r="D31" s="164" t="s">
        <v>225</v>
      </c>
      <c r="E31" s="168"/>
      <c r="F31" s="169"/>
      <c r="G31" s="165" t="s">
        <v>225</v>
      </c>
    </row>
    <row r="32" spans="2:7" s="100" customFormat="1" ht="25.5" customHeight="1" x14ac:dyDescent="0.2">
      <c r="B32" s="409"/>
      <c r="C32" s="171" t="s">
        <v>1154</v>
      </c>
      <c r="D32" s="164" t="s">
        <v>225</v>
      </c>
      <c r="E32" s="168"/>
      <c r="F32" s="170"/>
      <c r="G32" s="165" t="s">
        <v>225</v>
      </c>
    </row>
    <row r="33" spans="2:7" s="100" customFormat="1" ht="25.5" customHeight="1" x14ac:dyDescent="0.2">
      <c r="B33" s="409"/>
      <c r="C33" s="171" t="s">
        <v>1155</v>
      </c>
      <c r="D33" s="164" t="s">
        <v>225</v>
      </c>
      <c r="E33" s="168"/>
      <c r="F33" s="169"/>
      <c r="G33" s="165" t="s">
        <v>225</v>
      </c>
    </row>
    <row r="34" spans="2:7" s="100" customFormat="1" ht="25.5" customHeight="1" x14ac:dyDescent="0.2">
      <c r="B34" s="409"/>
      <c r="C34" s="171" t="s">
        <v>1156</v>
      </c>
      <c r="D34" s="164" t="s">
        <v>225</v>
      </c>
      <c r="E34" s="168"/>
      <c r="F34" s="169"/>
      <c r="G34" s="165" t="s">
        <v>225</v>
      </c>
    </row>
    <row r="35" spans="2:7" s="100" customFormat="1" ht="39" customHeight="1" x14ac:dyDescent="0.2">
      <c r="B35" s="409"/>
      <c r="C35" s="171" t="s">
        <v>1157</v>
      </c>
      <c r="D35" s="164" t="s">
        <v>225</v>
      </c>
      <c r="E35" s="168"/>
      <c r="F35" s="169"/>
      <c r="G35" s="165" t="s">
        <v>225</v>
      </c>
    </row>
    <row r="36" spans="2:7" s="100" customFormat="1" ht="12.75" x14ac:dyDescent="0.2">
      <c r="B36" s="409"/>
      <c r="C36" s="171" t="s">
        <v>1158</v>
      </c>
      <c r="D36" s="164" t="s">
        <v>225</v>
      </c>
      <c r="E36" s="168"/>
      <c r="F36" s="170"/>
      <c r="G36" s="165" t="s">
        <v>225</v>
      </c>
    </row>
    <row r="37" spans="2:7" s="100" customFormat="1" ht="41.25" customHeight="1" x14ac:dyDescent="0.2">
      <c r="B37" s="407" t="s">
        <v>1159</v>
      </c>
      <c r="C37" s="171" t="s">
        <v>1160</v>
      </c>
      <c r="D37" s="164" t="s">
        <v>225</v>
      </c>
      <c r="E37" s="168"/>
      <c r="F37" s="169"/>
      <c r="G37" s="165" t="s">
        <v>225</v>
      </c>
    </row>
    <row r="38" spans="2:7" s="100" customFormat="1" ht="41.25" customHeight="1" x14ac:dyDescent="0.2">
      <c r="B38" s="407"/>
      <c r="C38" s="171" t="s">
        <v>1161</v>
      </c>
      <c r="D38" s="164" t="s">
        <v>225</v>
      </c>
      <c r="E38" s="168"/>
      <c r="F38" s="169"/>
      <c r="G38" s="165" t="s">
        <v>225</v>
      </c>
    </row>
    <row r="39" spans="2:7" s="100" customFormat="1" ht="46.5" customHeight="1" x14ac:dyDescent="0.2">
      <c r="B39" s="172" t="s">
        <v>1162</v>
      </c>
      <c r="C39" s="171" t="s">
        <v>1163</v>
      </c>
      <c r="D39" s="164" t="s">
        <v>225</v>
      </c>
      <c r="E39" s="168"/>
      <c r="F39" s="170"/>
      <c r="G39" s="165" t="s">
        <v>225</v>
      </c>
    </row>
    <row r="40" spans="2:7" s="100" customFormat="1" ht="12.75" x14ac:dyDescent="0.2">
      <c r="B40" s="173" t="s">
        <v>1164</v>
      </c>
      <c r="C40" s="174"/>
      <c r="D40" s="62"/>
      <c r="E40" s="63"/>
      <c r="F40" s="268">
        <f>SUM(F15:F39)</f>
        <v>0</v>
      </c>
      <c r="G40" s="267" t="s">
        <v>225</v>
      </c>
    </row>
    <row r="41" spans="2:7" s="100" customFormat="1" ht="12.75" x14ac:dyDescent="0.2">
      <c r="B41" s="406" t="s">
        <v>1165</v>
      </c>
      <c r="C41" s="406"/>
      <c r="D41" s="406"/>
      <c r="E41" s="406"/>
      <c r="F41" s="64"/>
    </row>
  </sheetData>
  <sheetProtection formatCells="0" formatColumns="0" formatRows="0" autoFilter="0"/>
  <mergeCells count="12">
    <mergeCell ref="B6:F6"/>
    <mergeCell ref="B7:F8"/>
    <mergeCell ref="B15:B16"/>
    <mergeCell ref="B17:B19"/>
    <mergeCell ref="D9:E9"/>
    <mergeCell ref="B41:E41"/>
    <mergeCell ref="B20:B21"/>
    <mergeCell ref="B22:B23"/>
    <mergeCell ref="B24:B25"/>
    <mergeCell ref="B26:B29"/>
    <mergeCell ref="B30:B36"/>
    <mergeCell ref="B37:B38"/>
  </mergeCells>
  <dataValidations count="3">
    <dataValidation type="textLength" allowBlank="1" showInputMessage="1" showErrorMessage="1" sqref="F32:F33 E39:F39 E26:F28 E17:E21 E36:F37 F17 F20 E30:E33 E15:F15 F30 E22:F24" xr:uid="{D4420265-182D-40D5-B31D-E7ACAAF7DDC3}">
      <formula1>1</formula1>
      <formula2>700</formula2>
    </dataValidation>
    <dataValidation type="list" allowBlank="1" showInputMessage="1" showErrorMessage="1" sqref="D15:D39" xr:uid="{F8DD823C-6F0A-4C0E-9199-B1C302C17120}">
      <formula1>"&lt;Select One&gt;,Confirmed,Not Confirmed,Deviation"</formula1>
    </dataValidation>
    <dataValidation type="list" allowBlank="1" showInputMessage="1" showErrorMessage="1" sqref="G15:G40" xr:uid="{DE8E8469-9220-4809-B574-2CAE25768CCD}">
      <formula1>"&lt;Select One&gt;,Annually,Quarterly,Monthly,N/A"</formula1>
    </dataValidation>
  </dataValidations>
  <pageMargins left="0.2" right="0.2" top="0.25" bottom="0.5" header="0.3" footer="0.3"/>
  <pageSetup scale="71" orientation="portrait" r:id="rId1"/>
  <headerFooter>
    <oddFooter>&amp;L&amp;A&amp;CPage &amp;P of &amp;N</oddFooter>
  </headerFooter>
  <legacyDrawingHF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2D5DA7458F8D34191728BAC45CFC5BD" ma:contentTypeVersion="3" ma:contentTypeDescription="Create a new document." ma:contentTypeScope="" ma:versionID="3cae7dd331f29314955d5c9c0ecadbc3">
  <xsd:schema xmlns:xsd="http://www.w3.org/2001/XMLSchema" xmlns:xs="http://www.w3.org/2001/XMLSchema" xmlns:p="http://schemas.microsoft.com/office/2006/metadata/properties" xmlns:ns2="45c2bb3e-301a-4cf2-b38f-bbd867faa639" targetNamespace="http://schemas.microsoft.com/office/2006/metadata/properties" ma:root="true" ma:fieldsID="517e5126899d08680a73df956d311e79" ns2:_="">
    <xsd:import namespace="45c2bb3e-301a-4cf2-b38f-bbd867faa639"/>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5c2bb3e-301a-4cf2-b38f-bbd867faa63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5A9D2C3-8D82-403C-88D3-47F83447498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5c2bb3e-301a-4cf2-b38f-bbd867faa63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4E72CF2-9710-40E0-BD55-30BDBBDF6788}">
  <ds:schemaRefs>
    <ds:schemaRef ds:uri="http://purl.org/dc/elements/1.1/"/>
    <ds:schemaRef ds:uri="45c2bb3e-301a-4cf2-b38f-bbd867faa639"/>
    <ds:schemaRef ds:uri="http://schemas.microsoft.com/office/2006/documentManagement/types"/>
    <ds:schemaRef ds:uri="http://schemas.openxmlformats.org/package/2006/metadata/core-properties"/>
    <ds:schemaRef ds:uri="http://purl.org/dc/dcmitype/"/>
    <ds:schemaRef ds:uri="http://schemas.microsoft.com/office/infopath/2007/PartnerControls"/>
    <ds:schemaRef ds:uri="http://www.w3.org/XML/1998/namespace"/>
    <ds:schemaRef ds:uri="http://schemas.microsoft.com/office/2006/metadata/properties"/>
    <ds:schemaRef ds:uri="http://purl.org/dc/terms/"/>
  </ds:schemaRefs>
</ds:datastoreItem>
</file>

<file path=customXml/itemProps3.xml><?xml version="1.0" encoding="utf-8"?>
<ds:datastoreItem xmlns:ds="http://schemas.openxmlformats.org/officeDocument/2006/customXml" ds:itemID="{4FA6BB8A-24CA-4985-9EB4-8953F84D96D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4</vt:i4>
      </vt:variant>
    </vt:vector>
  </HeadingPairs>
  <TitlesOfParts>
    <vt:vector size="14" baseType="lpstr">
      <vt:lpstr>Rate History</vt:lpstr>
      <vt:lpstr>INPUT</vt:lpstr>
      <vt:lpstr>Instructions &amp; Info</vt:lpstr>
      <vt:lpstr>REPRICING FILE</vt:lpstr>
      <vt:lpstr>FF 1.0 DEN Q</vt:lpstr>
      <vt:lpstr>FF 2.0 DEN ASO Fee</vt:lpstr>
      <vt:lpstr>FF 2.1 DHMO Fee</vt:lpstr>
      <vt:lpstr>FF 3.0 DEN PEQ Rates</vt:lpstr>
      <vt:lpstr>FF 5.0 CDT Allowed</vt:lpstr>
      <vt:lpstr>FF 6.0 PG</vt:lpstr>
      <vt:lpstr>'FF 1.0 DEN Q'!Print_Area</vt:lpstr>
      <vt:lpstr>'FF 2.1 DHMO Fee'!Print_Area</vt:lpstr>
      <vt:lpstr>INPUT!Print_Area</vt:lpstr>
      <vt:lpstr>'Instructions &amp; Info'!Print_Area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Paul Huh</dc:creator>
  <cp:keywords/>
  <dc:description/>
  <cp:lastModifiedBy>Lara Andrake</cp:lastModifiedBy>
  <cp:revision/>
  <dcterms:created xsi:type="dcterms:W3CDTF">2024-09-01T20:30:41Z</dcterms:created>
  <dcterms:modified xsi:type="dcterms:W3CDTF">2026-09-21T17:20:45Z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0x01010092D5DA7458F8D34191728BAC45CFC5BD</vt:lpwstr>
  </property>
</Properties>
</file>