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lbemarlecountyva-my.sharepoint.com/personal/vdanak_albemarle_org/Documents/Desktop/RFP/2027 Medical Dental etc/Attachments/"/>
    </mc:Choice>
  </mc:AlternateContent>
  <xr:revisionPtr revIDLastSave="1" documentId="8_{EC965002-FCB4-4D57-939F-4FDEE038AE61}" xr6:coauthVersionLast="47" xr6:coauthVersionMax="47" xr10:uidLastSave="{4B858992-21E6-43C8-8340-1C9308EDF7FC}"/>
  <bookViews>
    <workbookView xWindow="-108" yWindow="-108" windowWidth="23256" windowHeight="12456" firstSheet="2" activeTab="4" xr2:uid="{BE483B32-56BF-46A7-A02A-2ED1B72BDC1A}"/>
  </bookViews>
  <sheets>
    <sheet name="Rate History" sheetId="49" state="hidden" r:id="rId1"/>
    <sheet name="INPUT" sheetId="2" state="hidden" r:id="rId2"/>
    <sheet name="Instructions &amp; Info" sheetId="3" r:id="rId3"/>
    <sheet name="REPRICING FILE" sheetId="68" state="hidden" r:id="rId4"/>
    <sheet name="FF 1.0 MED Q" sheetId="51" r:id="rId5"/>
    <sheet name="FF 2.0 MED ASO Fee" sheetId="35" r:id="rId6"/>
    <sheet name="FF 3.0 MED Care Management" sheetId="64" r:id="rId7"/>
    <sheet name="FF 4.1 MED Repricing Summary" sheetId="52" state="hidden" r:id="rId8"/>
    <sheet name="FF 4.0 MED Discounts" sheetId="65" r:id="rId9"/>
    <sheet name="FF 5.0 MED Allowed" sheetId="42" state="hidden" r:id="rId10"/>
    <sheet name="FF 5.0 PG" sheetId="15" r:id="rId11"/>
  </sheets>
  <definedNames>
    <definedName name="_xlnm._FilterDatabase" localSheetId="1" hidden="1">INPUT!$C$35:$F$98</definedName>
    <definedName name="_xlnm.Print_Area" localSheetId="4">'FF 1.0 MED Q'!$B$1:$F$49</definedName>
    <definedName name="_xlnm.Print_Area" localSheetId="5">'FF 2.0 MED ASO Fee'!$A$1:$I$72</definedName>
    <definedName name="_xlnm.Print_Area" localSheetId="6">'FF 3.0 MED Care Management'!$A$1:$H$31</definedName>
    <definedName name="_xlnm.Print_Area" localSheetId="8">'FF 4.0 MED Discounts'!$B$1:$G$22</definedName>
    <definedName name="_xlnm.Print_Area" localSheetId="7">'FF 4.1 MED Repricing Summary'!$A$1:$G$33</definedName>
    <definedName name="_xlnm.Print_Area" localSheetId="9">'FF 5.0 MED Allowed'!$A$1:$W$117</definedName>
    <definedName name="_xlnm.Print_Area" localSheetId="10">'FF 5.0 PG'!$A$1:$G$41</definedName>
    <definedName name="_xlnm.Print_Area" localSheetId="1">INPUT!$B$1</definedName>
    <definedName name="_xlnm.Print_Area" localSheetId="2">'Instructions &amp; Info'!$B$1:$D$65</definedName>
    <definedName name="_xlnm.Print_Area" localSheetId="3">'REPRICING FILE'!$A$1:$D$36</definedName>
    <definedName name="_xlnm.Print_Titles" localSheetId="4">'FF 1.0 MED Q'!$9:$10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4" i="42" l="1"/>
  <c r="R14" i="42"/>
  <c r="O14" i="42"/>
  <c r="L14" i="42"/>
  <c r="I14" i="42"/>
  <c r="F14" i="42"/>
  <c r="E152" i="2"/>
  <c r="E153" i="2"/>
  <c r="E154" i="2"/>
  <c r="E155" i="2"/>
  <c r="D152" i="2"/>
  <c r="D153" i="2"/>
  <c r="D154" i="2"/>
  <c r="D155" i="2"/>
  <c r="E210" i="2" l="1"/>
  <c r="E211" i="2"/>
  <c r="E212" i="2"/>
  <c r="E213" i="2"/>
  <c r="E214" i="2"/>
  <c r="E215" i="2"/>
  <c r="E216" i="2"/>
  <c r="E217" i="2"/>
  <c r="E218" i="2"/>
  <c r="E219" i="2"/>
  <c r="E220" i="2"/>
  <c r="E221" i="2"/>
  <c r="E222" i="2"/>
  <c r="E223" i="2"/>
  <c r="E224" i="2"/>
  <c r="E225" i="2"/>
  <c r="E226" i="2"/>
  <c r="E227" i="2"/>
  <c r="E228" i="2"/>
  <c r="E229" i="2"/>
  <c r="E206" i="2"/>
  <c r="E207" i="2"/>
  <c r="E208" i="2"/>
  <c r="E209" i="2"/>
  <c r="H124" i="2"/>
  <c r="H125" i="2"/>
  <c r="H126" i="2"/>
  <c r="H127" i="2"/>
  <c r="H123" i="2"/>
  <c r="F124" i="2"/>
  <c r="F125" i="2"/>
  <c r="F126" i="2"/>
  <c r="F127" i="2"/>
  <c r="F123" i="2"/>
  <c r="D124" i="2"/>
  <c r="D125" i="2"/>
  <c r="D126" i="2"/>
  <c r="D127" i="2"/>
  <c r="D123" i="2"/>
  <c r="G49" i="2" l="1"/>
  <c r="F49" i="2"/>
  <c r="G48" i="2"/>
  <c r="F48" i="2"/>
  <c r="G55" i="2"/>
  <c r="F55" i="2"/>
  <c r="G54" i="2"/>
  <c r="F54" i="2"/>
  <c r="G52" i="2"/>
  <c r="F52" i="2"/>
  <c r="G51" i="2"/>
  <c r="F51" i="2"/>
  <c r="G57" i="2"/>
  <c r="F57" i="2"/>
  <c r="G56" i="2"/>
  <c r="F56" i="2"/>
  <c r="E38" i="49" a="1"/>
  <c r="E30" i="49"/>
  <c r="E31" i="49"/>
  <c r="E32" i="49"/>
  <c r="E33" i="49"/>
  <c r="E29" i="49"/>
  <c r="E21" i="49"/>
  <c r="E22" i="49"/>
  <c r="E23" i="49"/>
  <c r="E24" i="49"/>
  <c r="E20" i="49"/>
  <c r="I113" i="2" l="1"/>
  <c r="H113" i="2"/>
  <c r="G113" i="2"/>
  <c r="F113" i="2"/>
  <c r="E113" i="2"/>
  <c r="D113" i="2"/>
  <c r="C113" i="2"/>
  <c r="I112" i="2"/>
  <c r="H112" i="2"/>
  <c r="G112" i="2"/>
  <c r="F112" i="2"/>
  <c r="E112" i="2"/>
  <c r="D112" i="2"/>
  <c r="C112" i="2"/>
  <c r="F99" i="2" l="1"/>
  <c r="G99" i="2"/>
  <c r="B50" i="51" l="1"/>
  <c r="G12" i="51" l="1"/>
  <c r="G13" i="51"/>
  <c r="G14" i="51"/>
  <c r="F43" i="2"/>
  <c r="F44" i="2"/>
  <c r="F45" i="2"/>
  <c r="F46" i="2"/>
  <c r="F47" i="2"/>
  <c r="F50" i="2"/>
  <c r="F53" i="2"/>
  <c r="F60" i="2"/>
  <c r="F61" i="2"/>
  <c r="F62" i="2"/>
  <c r="F63" i="2"/>
  <c r="F64" i="2"/>
  <c r="F65" i="2"/>
  <c r="F66" i="2"/>
  <c r="F67" i="2"/>
  <c r="F68" i="2"/>
  <c r="F69" i="2"/>
  <c r="F58" i="2"/>
  <c r="F59" i="2"/>
  <c r="F70" i="2"/>
  <c r="F71" i="2"/>
  <c r="F72" i="2"/>
  <c r="G69" i="2"/>
  <c r="G58" i="2"/>
  <c r="G59" i="2"/>
  <c r="G70" i="2"/>
  <c r="G71" i="2"/>
  <c r="G72" i="2"/>
  <c r="F73" i="2"/>
  <c r="G73" i="2"/>
  <c r="F74" i="2"/>
  <c r="G74" i="2"/>
  <c r="F75" i="2"/>
  <c r="G75" i="2"/>
  <c r="F76" i="2"/>
  <c r="G76" i="2"/>
  <c r="F77" i="2"/>
  <c r="G77" i="2"/>
  <c r="F78" i="2"/>
  <c r="G78" i="2"/>
  <c r="F79" i="2"/>
  <c r="G79" i="2"/>
  <c r="F80" i="2"/>
  <c r="G80" i="2"/>
  <c r="F81" i="2"/>
  <c r="G81" i="2"/>
  <c r="F82" i="2"/>
  <c r="G82" i="2"/>
  <c r="F83" i="2"/>
  <c r="G83" i="2"/>
  <c r="F84" i="2"/>
  <c r="G84" i="2"/>
  <c r="F85" i="2"/>
  <c r="G85" i="2"/>
  <c r="F86" i="2"/>
  <c r="G86" i="2"/>
  <c r="F87" i="2"/>
  <c r="G87" i="2"/>
  <c r="F88" i="2"/>
  <c r="G88" i="2"/>
  <c r="F89" i="2"/>
  <c r="G89" i="2"/>
  <c r="F90" i="2"/>
  <c r="G90" i="2"/>
  <c r="F91" i="2"/>
  <c r="G91" i="2"/>
  <c r="F92" i="2"/>
  <c r="G92" i="2"/>
  <c r="F93" i="2"/>
  <c r="G93" i="2"/>
  <c r="F94" i="2"/>
  <c r="G94" i="2"/>
  <c r="F95" i="2"/>
  <c r="G95" i="2"/>
  <c r="F96" i="2"/>
  <c r="G96" i="2"/>
  <c r="F97" i="2"/>
  <c r="G97" i="2"/>
  <c r="F98" i="2"/>
  <c r="G98" i="2"/>
  <c r="C12" i="3"/>
  <c r="D51" i="3"/>
  <c r="C13" i="3"/>
  <c r="G23" i="51" l="1"/>
  <c r="G24" i="51"/>
  <c r="G25" i="51"/>
  <c r="B12" i="51" l="1"/>
  <c r="B13" i="51" s="1"/>
  <c r="F38" i="2"/>
  <c r="G38" i="2"/>
  <c r="G60" i="51" l="1"/>
  <c r="C13" i="65"/>
  <c r="D7" i="64"/>
  <c r="G68" i="2" l="1"/>
  <c r="B4" i="65"/>
  <c r="G50" i="51" l="1"/>
  <c r="G51" i="51"/>
  <c r="G67" i="2" l="1"/>
  <c r="B4" i="51"/>
  <c r="G59" i="51"/>
  <c r="G58" i="51"/>
  <c r="G57" i="51"/>
  <c r="G56" i="51"/>
  <c r="G55" i="51"/>
  <c r="G54" i="51"/>
  <c r="G53" i="51"/>
  <c r="G52" i="51"/>
  <c r="G43" i="51"/>
  <c r="G42" i="51"/>
  <c r="G41" i="51"/>
  <c r="G40" i="51"/>
  <c r="G39" i="51"/>
  <c r="G38" i="51"/>
  <c r="G37" i="51"/>
  <c r="G34" i="51"/>
  <c r="G33" i="51"/>
  <c r="G32" i="51"/>
  <c r="G31" i="51"/>
  <c r="G30" i="51"/>
  <c r="G29" i="51"/>
  <c r="G28" i="51"/>
  <c r="G27" i="51"/>
  <c r="G26" i="51"/>
  <c r="G22" i="51"/>
  <c r="G21" i="51"/>
  <c r="G20" i="51"/>
  <c r="G19" i="51"/>
  <c r="G18" i="51"/>
  <c r="G17" i="51"/>
  <c r="G16" i="51"/>
  <c r="G15" i="51"/>
  <c r="B14" i="51"/>
  <c r="B15" i="51" s="1"/>
  <c r="B16" i="51" s="1"/>
  <c r="B17" i="51" s="1"/>
  <c r="B18" i="51" s="1"/>
  <c r="B19" i="51" s="1"/>
  <c r="B20" i="51" s="1"/>
  <c r="B21" i="51" s="1"/>
  <c r="B22" i="51" s="1"/>
  <c r="B24" i="51" s="1"/>
  <c r="B25" i="51" s="1"/>
  <c r="B26" i="51" s="1"/>
  <c r="B27" i="51" s="1"/>
  <c r="B28" i="51" s="1"/>
  <c r="B29" i="51" s="1"/>
  <c r="B30" i="51" s="1"/>
  <c r="B31" i="51" s="1"/>
  <c r="G11" i="51"/>
  <c r="B32" i="51" l="1"/>
  <c r="B33" i="51" s="1"/>
  <c r="B34" i="51" s="1"/>
  <c r="B35" i="51" s="1"/>
  <c r="B36" i="51" s="1"/>
  <c r="B37" i="51" l="1"/>
  <c r="B38" i="51" s="1"/>
  <c r="B39" i="51" s="1"/>
  <c r="B41" i="51" s="1"/>
  <c r="B42" i="51" s="1"/>
  <c r="B43" i="51" s="1"/>
  <c r="B45" i="51" s="1"/>
  <c r="B46" i="51" s="1"/>
  <c r="B47" i="51" s="1"/>
  <c r="B48" i="51" s="1"/>
  <c r="B49" i="51" s="1"/>
  <c r="B51" i="51" s="1"/>
  <c r="D11" i="35"/>
  <c r="D38" i="35" s="1"/>
  <c r="D147" i="2" l="1"/>
  <c r="D148" i="2"/>
  <c r="D149" i="2"/>
  <c r="D150" i="2"/>
  <c r="D151" i="2"/>
  <c r="E151" i="2" s="1"/>
  <c r="D146" i="2"/>
  <c r="G30" i="52"/>
  <c r="F30" i="52"/>
  <c r="E30" i="52"/>
  <c r="D30" i="52"/>
  <c r="C30" i="52"/>
  <c r="G21" i="52"/>
  <c r="F21" i="52"/>
  <c r="E21" i="52"/>
  <c r="D21" i="52"/>
  <c r="C21" i="52"/>
  <c r="E46" i="49"/>
  <c r="E37" i="49"/>
  <c r="E28" i="49"/>
  <c r="E19" i="49"/>
  <c r="E13" i="49" s="1"/>
  <c r="B4" i="52"/>
  <c r="B3" i="52"/>
  <c r="B1" i="52"/>
  <c r="C10" i="52"/>
  <c r="E10" i="49" l="1"/>
  <c r="G46" i="2" l="1"/>
  <c r="B3" i="68"/>
  <c r="B1" i="68"/>
  <c r="B9" i="49"/>
  <c r="B3" i="65" l="1"/>
  <c r="B1" i="65"/>
  <c r="B3" i="64"/>
  <c r="B1" i="64"/>
  <c r="B4" i="35" l="1"/>
  <c r="B4" i="42"/>
  <c r="G49" i="51" l="1"/>
  <c r="G48" i="51"/>
  <c r="G47" i="51"/>
  <c r="G46" i="51"/>
  <c r="G45" i="51"/>
  <c r="G44" i="51"/>
  <c r="F8" i="51"/>
  <c r="B3" i="51"/>
  <c r="B1" i="51"/>
  <c r="B8" i="49"/>
  <c r="C52" i="49"/>
  <c r="C51" i="49"/>
  <c r="C50" i="49"/>
  <c r="C49" i="49"/>
  <c r="C48" i="49"/>
  <c r="C47" i="49"/>
  <c r="C43" i="49"/>
  <c r="C42" i="49"/>
  <c r="C41" i="49"/>
  <c r="C40" i="49"/>
  <c r="C39" i="49"/>
  <c r="C38" i="49"/>
  <c r="C34" i="49"/>
  <c r="C33" i="49"/>
  <c r="C32" i="49"/>
  <c r="C31" i="49"/>
  <c r="C30" i="49"/>
  <c r="C29" i="49"/>
  <c r="C25" i="49"/>
  <c r="C24" i="49"/>
  <c r="C23" i="49"/>
  <c r="C22" i="49"/>
  <c r="C21" i="49"/>
  <c r="C20" i="49"/>
  <c r="G8" i="49"/>
  <c r="H8" i="49" s="1"/>
  <c r="I8" i="49" s="1"/>
  <c r="J8" i="49" s="1"/>
  <c r="F23" i="2"/>
  <c r="C35" i="3" s="1"/>
  <c r="G65" i="2" l="1"/>
  <c r="G50" i="2"/>
  <c r="G47" i="2"/>
  <c r="G63" i="2"/>
  <c r="G62" i="2"/>
  <c r="G45" i="2"/>
  <c r="G66" i="2"/>
  <c r="G61" i="2"/>
  <c r="G64" i="2"/>
  <c r="G53" i="2"/>
  <c r="G44" i="2"/>
  <c r="G43" i="2"/>
  <c r="G39" i="2"/>
  <c r="G40" i="2"/>
  <c r="G41" i="2"/>
  <c r="G42" i="2"/>
  <c r="G37" i="2"/>
  <c r="B3" i="49" l="1"/>
  <c r="B1" i="49"/>
  <c r="B4" i="64" l="1"/>
  <c r="F10" i="42" l="1"/>
  <c r="B3" i="42"/>
  <c r="B1" i="42"/>
  <c r="B43" i="35"/>
  <c r="B42" i="35"/>
  <c r="B41" i="35"/>
  <c r="B40" i="35"/>
  <c r="D6" i="35"/>
  <c r="B3" i="35"/>
  <c r="B1" i="35"/>
  <c r="F39" i="2"/>
  <c r="F40" i="2"/>
  <c r="F41" i="2"/>
  <c r="F42" i="2"/>
  <c r="F37" i="2"/>
  <c r="D229" i="2" l="1"/>
  <c r="D228" i="2"/>
  <c r="D227" i="2"/>
  <c r="D226" i="2"/>
  <c r="D225" i="2"/>
  <c r="D224" i="2"/>
  <c r="D223" i="2"/>
  <c r="D222" i="2"/>
  <c r="D221" i="2"/>
  <c r="D220" i="2"/>
  <c r="D219" i="2"/>
  <c r="D218" i="2"/>
  <c r="D217" i="2"/>
  <c r="D216" i="2"/>
  <c r="D215" i="2"/>
  <c r="D214" i="2"/>
  <c r="D213" i="2"/>
  <c r="D212" i="2"/>
  <c r="D211" i="2"/>
  <c r="D210" i="2"/>
  <c r="D209" i="2"/>
  <c r="D208" i="2"/>
  <c r="D207" i="2"/>
  <c r="D206" i="2"/>
  <c r="D205" i="2"/>
  <c r="E205" i="2" s="1"/>
  <c r="I197" i="2" l="1"/>
  <c r="G197" i="2"/>
  <c r="E197" i="2"/>
  <c r="C197" i="2"/>
  <c r="I196" i="2"/>
  <c r="G196" i="2"/>
  <c r="E196" i="2"/>
  <c r="C196" i="2"/>
  <c r="I195" i="2"/>
  <c r="G195" i="2"/>
  <c r="E195" i="2"/>
  <c r="C195" i="2"/>
  <c r="I194" i="2"/>
  <c r="G194" i="2"/>
  <c r="E194" i="2"/>
  <c r="C194" i="2"/>
  <c r="I193" i="2"/>
  <c r="G193" i="2"/>
  <c r="E193" i="2"/>
  <c r="C193" i="2"/>
  <c r="I192" i="2"/>
  <c r="G192" i="2"/>
  <c r="E192" i="2"/>
  <c r="C192" i="2"/>
  <c r="D191" i="2"/>
  <c r="F191" i="2" s="1"/>
  <c r="H191" i="2" s="1"/>
  <c r="J191" i="2" s="1"/>
  <c r="J189" i="2"/>
  <c r="H189" i="2"/>
  <c r="F189" i="2"/>
  <c r="D189" i="2"/>
  <c r="B189" i="2"/>
  <c r="D181" i="2"/>
  <c r="F181" i="2" s="1"/>
  <c r="H181" i="2" s="1"/>
  <c r="J181" i="2" s="1"/>
  <c r="D9" i="15" l="1"/>
  <c r="J130" i="2" l="1"/>
  <c r="H130" i="2"/>
  <c r="F130" i="2"/>
  <c r="D130" i="2"/>
  <c r="B130" i="2"/>
  <c r="E147" i="2"/>
  <c r="E148" i="2"/>
  <c r="E149" i="2"/>
  <c r="E150" i="2"/>
  <c r="E146" i="2"/>
  <c r="I138" i="2"/>
  <c r="I137" i="2"/>
  <c r="I136" i="2"/>
  <c r="I135" i="2"/>
  <c r="I134" i="2"/>
  <c r="I133" i="2"/>
  <c r="G138" i="2"/>
  <c r="G137" i="2"/>
  <c r="G136" i="2"/>
  <c r="G135" i="2"/>
  <c r="G134" i="2"/>
  <c r="G133" i="2"/>
  <c r="E138" i="2"/>
  <c r="E137" i="2"/>
  <c r="E136" i="2"/>
  <c r="E135" i="2"/>
  <c r="E134" i="2"/>
  <c r="E133" i="2"/>
  <c r="C134" i="2"/>
  <c r="C135" i="2"/>
  <c r="C136" i="2"/>
  <c r="C137" i="2"/>
  <c r="C138" i="2"/>
  <c r="C133" i="2" l="1"/>
  <c r="D132" i="2"/>
  <c r="F132" i="2" s="1"/>
  <c r="H132" i="2" s="1"/>
  <c r="J132" i="2" s="1"/>
  <c r="D122" i="2"/>
  <c r="F122" i="2" s="1"/>
  <c r="H122" i="2" s="1"/>
  <c r="J122" i="2" s="1"/>
  <c r="F40" i="15" l="1"/>
  <c r="B1" i="15"/>
  <c r="B4" i="15"/>
  <c r="B1" i="3" l="1"/>
  <c r="C8" i="3" s="1"/>
  <c r="D11" i="2"/>
  <c r="B2" i="52" l="1"/>
  <c r="B2" i="68"/>
  <c r="B2" i="65"/>
  <c r="B2" i="64"/>
  <c r="B2" i="51"/>
  <c r="B2" i="49"/>
  <c r="B2" i="42"/>
  <c r="B2" i="35"/>
  <c r="B2" i="15"/>
  <c r="B3" i="15"/>
  <c r="B2" i="3"/>
  <c r="B3" i="3"/>
  <c r="E38" i="4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<sst xmlns="http://schemas.openxmlformats.org/spreadsheetml/2006/main" count="1020" uniqueCount="497">
  <si>
    <t>Rate History - Monthly Rates</t>
  </si>
  <si>
    <t>Enrollment</t>
  </si>
  <si>
    <t>Base ASO Fee</t>
  </si>
  <si>
    <t>Specific Stop Loss Deductible</t>
  </si>
  <si>
    <t>Specific Stop Loss Fee</t>
  </si>
  <si>
    <t>Plan Name</t>
  </si>
  <si>
    <t>PPO</t>
  </si>
  <si>
    <t>TOTAL</t>
  </si>
  <si>
    <t>Premiums</t>
  </si>
  <si>
    <t>HDHP</t>
  </si>
  <si>
    <t>POS</t>
  </si>
  <si>
    <t>Key:</t>
  </si>
  <si>
    <t>Internal Inputs (Bolton)</t>
  </si>
  <si>
    <t>Bidder Inputs</t>
  </si>
  <si>
    <t>Internal Instructions</t>
  </si>
  <si>
    <t>-Hide this worksheet before releasing to Market</t>
  </si>
  <si>
    <t>Group Name:</t>
  </si>
  <si>
    <t>Albemarle County</t>
  </si>
  <si>
    <t>Group Abbreviation:</t>
  </si>
  <si>
    <t>&lt;Abbreviation&gt;</t>
  </si>
  <si>
    <t>Additional Group Name:</t>
  </si>
  <si>
    <t>&lt;Other Group Name&gt;</t>
  </si>
  <si>
    <t>Sub-Groups:</t>
  </si>
  <si>
    <t>&lt;Sub-group 1&gt;</t>
  </si>
  <si>
    <t>&lt;Sub-group 2&gt;</t>
  </si>
  <si>
    <t>&lt;Sub-group 3&gt;</t>
  </si>
  <si>
    <t>&lt;Sub-group 4&gt;</t>
  </si>
  <si>
    <t>&lt;Sub-group 5&gt;</t>
  </si>
  <si>
    <t>TF</t>
  </si>
  <si>
    <t>Technical Proposal Form</t>
  </si>
  <si>
    <t>FF</t>
  </si>
  <si>
    <t>Financial Proposal Form</t>
  </si>
  <si>
    <t>Effective Date (MM/DD/YYY)</t>
  </si>
  <si>
    <t>Current YTD</t>
  </si>
  <si>
    <t>Prior Year 1</t>
  </si>
  <si>
    <t>Prior Year 2</t>
  </si>
  <si>
    <t>PF</t>
  </si>
  <si>
    <t>Price Proposal Form</t>
  </si>
  <si>
    <t>Plan Years:</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</si>
  <si>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</si>
  <si>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</si>
  <si>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</si>
  <si>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</si>
  <si>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</si>
  <si>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</si>
  <si>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</si>
  <si>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</si>
  <si>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</si>
  <si>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</si>
  <si>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</si>
  <si>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</si>
  <si>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</si>
  <si>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Three</t>
  </si>
  <si>
    <t>Worksheet Forms coordinate with name of Worksheet Tab Name</t>
  </si>
  <si>
    <t>Benefit Name 2</t>
  </si>
  <si>
    <t>Worksheet Form coordinates with table of contents and specific questions referencing Worksheet Form</t>
  </si>
  <si>
    <t>Benefit Name 3</t>
  </si>
  <si>
    <t>Sheets are protected</t>
  </si>
  <si>
    <t>Benefit Name 4</t>
  </si>
  <si>
    <t>Medical</t>
  </si>
  <si>
    <t>Benefit Name 5</t>
  </si>
  <si>
    <t>Drug</t>
  </si>
  <si>
    <t>Roboto Font</t>
  </si>
  <si>
    <t>Benefit Name 6</t>
  </si>
  <si>
    <t>Stop-Loss</t>
  </si>
  <si>
    <t>Applicable Coverages</t>
  </si>
  <si>
    <t>Proposal Form</t>
  </si>
  <si>
    <t>#</t>
  </si>
  <si>
    <t>Name</t>
  </si>
  <si>
    <t>Final For Reference (Worksheet Name)</t>
  </si>
  <si>
    <t>Worksheet Tab</t>
  </si>
  <si>
    <t>~</t>
  </si>
  <si>
    <t>ALL</t>
  </si>
  <si>
    <t>Technical</t>
  </si>
  <si>
    <t>1.0</t>
  </si>
  <si>
    <t>General Questionnaire</t>
  </si>
  <si>
    <t>1.1</t>
  </si>
  <si>
    <t>Client Specific Questionnaire</t>
  </si>
  <si>
    <t>Financial</t>
  </si>
  <si>
    <t>5.0</t>
  </si>
  <si>
    <t>Performance Guarantees</t>
  </si>
  <si>
    <t>6.0</t>
  </si>
  <si>
    <t>Deviations</t>
  </si>
  <si>
    <t>7.0</t>
  </si>
  <si>
    <t>Key Differentiators</t>
  </si>
  <si>
    <t>8.0</t>
  </si>
  <si>
    <t>References</t>
  </si>
  <si>
    <t>MED</t>
  </si>
  <si>
    <t>1.2</t>
  </si>
  <si>
    <t>Medical Questionnaire</t>
  </si>
  <si>
    <t>Proposed Medical Plan Design</t>
  </si>
  <si>
    <t>2.0</t>
  </si>
  <si>
    <t>Medical Geo Access</t>
  </si>
  <si>
    <t>3.0</t>
  </si>
  <si>
    <t>Medical Providers by County</t>
  </si>
  <si>
    <t>3.1</t>
  </si>
  <si>
    <t>Medical Providers by County HDHP</t>
  </si>
  <si>
    <t>3.2</t>
  </si>
  <si>
    <t>Medical Providers by County POS</t>
  </si>
  <si>
    <t>4.0</t>
  </si>
  <si>
    <t>Top Non-Facility Providers</t>
  </si>
  <si>
    <t>4.1</t>
  </si>
  <si>
    <t>Top Non-Facility Providers HDHP</t>
  </si>
  <si>
    <t>4.2</t>
  </si>
  <si>
    <t>Top Non-Facility Providers POS</t>
  </si>
  <si>
    <t>Top Facility Providers</t>
  </si>
  <si>
    <t>4.3</t>
  </si>
  <si>
    <t xml:space="preserve">Top Facility Providers HDHP </t>
  </si>
  <si>
    <t>Top Facility Providers POS</t>
  </si>
  <si>
    <t>2.1</t>
  </si>
  <si>
    <t>Medical Geo Access HDHP</t>
  </si>
  <si>
    <t>2.2</t>
  </si>
  <si>
    <t>Medical Geo Access POS</t>
  </si>
  <si>
    <t>Medical Self-Funded ASO Fees</t>
  </si>
  <si>
    <t>Care Management Programs</t>
  </si>
  <si>
    <t>Medical Premium Equivalent Rates</t>
  </si>
  <si>
    <t>Medical Fully-Insured Premiums</t>
  </si>
  <si>
    <t>Medical Repricing Summary Analysis</t>
  </si>
  <si>
    <t>Top CPT Pricing by Zip Codes (Allowed)</t>
  </si>
  <si>
    <t>5.1</t>
  </si>
  <si>
    <t>Top CPT Pricing by Zip Codes (Billed)</t>
  </si>
  <si>
    <t>Average Medical Discount by Product</t>
  </si>
  <si>
    <r>
      <t xml:space="preserve">For </t>
    </r>
    <r>
      <rPr>
        <b/>
        <i/>
        <u/>
        <sz val="10"/>
        <color theme="1"/>
        <rFont val="Roboto"/>
      </rPr>
      <t>Geo Access</t>
    </r>
    <r>
      <rPr>
        <b/>
        <u/>
        <sz val="10"/>
        <color theme="1"/>
        <rFont val="Roboto"/>
      </rPr>
      <t xml:space="preserve"> Worksheet</t>
    </r>
  </si>
  <si>
    <t>Top Zip Codes by Member Population</t>
  </si>
  <si>
    <t>County</t>
  </si>
  <si>
    <t>Albemarle</t>
  </si>
  <si>
    <t>Fluvana</t>
  </si>
  <si>
    <t>Greene</t>
  </si>
  <si>
    <t>Orange</t>
  </si>
  <si>
    <t>Waynesboro</t>
  </si>
  <si>
    <t>Nelson</t>
  </si>
  <si>
    <t>Augusta</t>
  </si>
  <si>
    <t>City</t>
  </si>
  <si>
    <t>Charolettesville</t>
  </si>
  <si>
    <t>Palmyra</t>
  </si>
  <si>
    <t>Ruckersville</t>
  </si>
  <si>
    <t>Barboursville</t>
  </si>
  <si>
    <t>Nellysford</t>
  </si>
  <si>
    <t>Verona</t>
  </si>
  <si>
    <t>State</t>
  </si>
  <si>
    <t>VA</t>
  </si>
  <si>
    <t>3 digit zip codes</t>
  </si>
  <si>
    <t>Combined (City and State)</t>
  </si>
  <si>
    <t>Combined (County and State)</t>
  </si>
  <si>
    <t>Plan 1</t>
  </si>
  <si>
    <t>Plan 2</t>
  </si>
  <si>
    <t>Plan 3</t>
  </si>
  <si>
    <t>Plan 4</t>
  </si>
  <si>
    <t>Current Plan Names</t>
  </si>
  <si>
    <t>Plan D</t>
  </si>
  <si>
    <t>Funding Arrangement</t>
  </si>
  <si>
    <t>Self-Insured</t>
  </si>
  <si>
    <t>&lt;Select or Enter&gt;</t>
  </si>
  <si>
    <t>For Dropdown</t>
  </si>
  <si>
    <t>Totals</t>
  </si>
  <si>
    <t>Coverage Tiers</t>
  </si>
  <si>
    <t>Subscriber Only</t>
  </si>
  <si>
    <t>&lt;Enter #&gt;</t>
  </si>
  <si>
    <t>Subscriber + Spouse</t>
  </si>
  <si>
    <t>Subscriber + Child</t>
  </si>
  <si>
    <t>Subscriber + Child(ren)</t>
  </si>
  <si>
    <t>Family</t>
  </si>
  <si>
    <t>Medicare</t>
  </si>
  <si>
    <t>CURRENT Rates</t>
  </si>
  <si>
    <t>For CPT Pricing Bidforms</t>
  </si>
  <si>
    <t>Top CPT costs by Zip Codes</t>
  </si>
  <si>
    <t>ZipCode</t>
  </si>
  <si>
    <t>3-Digit Zip</t>
  </si>
  <si>
    <t>229</t>
  </si>
  <si>
    <t>232</t>
  </si>
  <si>
    <t>201</t>
  </si>
  <si>
    <t>245</t>
  </si>
  <si>
    <t>272</t>
  </si>
  <si>
    <t>220</t>
  </si>
  <si>
    <t>Referenced Bidforms, currently set up to account up to 6 zip-codes. Will need to expand columns if adding more.</t>
  </si>
  <si>
    <t>228</t>
  </si>
  <si>
    <t>227</t>
  </si>
  <si>
    <t>233</t>
  </si>
  <si>
    <t>231</t>
  </si>
  <si>
    <t>This section and below currently not used</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</si>
  <si>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</si>
  <si>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</si>
  <si>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</si>
  <si>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</si>
  <si>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</si>
  <si>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500.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</si>
  <si>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</si>
  <si>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</si>
  <si>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</si>
  <si>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</si>
  <si>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</si>
  <si>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Current Carrier(s):</t>
  </si>
  <si>
    <t>Coverage</t>
  </si>
  <si>
    <t>Carrier Name</t>
  </si>
  <si>
    <t>Anthem</t>
  </si>
  <si>
    <t>Rx</t>
  </si>
  <si>
    <t>Clinical Programs / Point Solutions</t>
  </si>
  <si>
    <t>CareATC</t>
  </si>
  <si>
    <t xml:space="preserve">HRIS / Benefits Administrator </t>
  </si>
  <si>
    <t>ADP</t>
  </si>
  <si>
    <t>Current Plans:</t>
  </si>
  <si>
    <t>Proposed Plans:</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</si>
  <si>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</si>
  <si>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</si>
  <si>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</si>
  <si>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</si>
  <si>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</si>
  <si>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</si>
  <si>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</si>
  <si>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</si>
  <si>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</si>
  <si>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</si>
  <si>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</si>
  <si>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</si>
  <si>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</si>
  <si>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</si>
  <si>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</si>
  <si>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</si>
  <si>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</si>
  <si>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</si>
  <si>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</si>
  <si>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</si>
  <si>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</si>
  <si>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</si>
  <si>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</si>
  <si>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</si>
  <si>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</si>
  <si>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t>Large claims data</t>
  </si>
  <si>
    <t>Disruption data</t>
  </si>
  <si>
    <t>Within this File</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</si>
  <si>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</si>
  <si>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</si>
  <si>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</si>
  <si>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</si>
  <si>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</si>
  <si>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</si>
  <si>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</si>
  <si>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Secondary:
(if offering)</t>
  </si>
  <si>
    <t>Claims Repricing File</t>
  </si>
  <si>
    <t>Please complete the repricing excel file(s) that was sent separately from this bidforms workbook:</t>
  </si>
  <si>
    <t>.xlsb</t>
  </si>
  <si>
    <t>Total</t>
  </si>
  <si>
    <r>
      <t xml:space="preserve">This Questionnaire is designed for you to answer specific questions regarding your organization and the services you are proposing. Please respond to these questions completely and accurately. Please choose from the drop down in the </t>
    </r>
    <r>
      <rPr>
        <b/>
        <sz val="11"/>
        <color theme="1"/>
        <rFont val="Roboto"/>
      </rPr>
      <t>"Response"</t>
    </r>
    <r>
      <rPr>
        <sz val="11"/>
        <color theme="1"/>
        <rFont val="Roboto"/>
      </rPr>
      <t xml:space="preserve"> column when available and input your response </t>
    </r>
    <r>
      <rPr>
        <sz val="11"/>
        <rFont val="Roboto"/>
      </rPr>
      <t xml:space="preserve">in the </t>
    </r>
    <r>
      <rPr>
        <b/>
        <sz val="11"/>
        <rFont val="Roboto"/>
      </rPr>
      <t>"Additional Response"</t>
    </r>
    <r>
      <rPr>
        <sz val="11"/>
        <rFont val="Roboto"/>
      </rPr>
      <t xml:space="preserve"> Section</t>
    </r>
    <r>
      <rPr>
        <sz val="11"/>
        <color theme="1"/>
        <rFont val="Roboto"/>
      </rPr>
      <t xml:space="preserve">. </t>
    </r>
    <r>
      <rPr>
        <sz val="11"/>
        <rFont val="Roboto"/>
      </rPr>
      <t>Also provide attachments when applicable.</t>
    </r>
  </si>
  <si>
    <t>Bidder Name</t>
  </si>
  <si>
    <t>Question</t>
  </si>
  <si>
    <t>ACTION</t>
  </si>
  <si>
    <t>RESPONSE</t>
  </si>
  <si>
    <t>ADDITIONAL RESPONSE</t>
  </si>
  <si>
    <t>Character Length</t>
  </si>
  <si>
    <t xml:space="preserve">Confirm your proposed admin fees are mature for the 1st year.  </t>
  </si>
  <si>
    <t>Provide Response</t>
  </si>
  <si>
    <t>&lt;Select One&gt;</t>
  </si>
  <si>
    <t>Confirm your administration fees are firm for a minimum of 3 years</t>
  </si>
  <si>
    <t xml:space="preserve">Which funding arrangement are you proposing for the proposed Self-Insured standardized plans? </t>
  </si>
  <si>
    <t>Confirm you agree to a self-billing format for administrative fees.</t>
  </si>
  <si>
    <t>Confirm no advance deposits or prefunding of claims is required.  If advanced deposits are required for HSCRC regulated claims, please specify the amount and/or the methodology by which that amount is determined.</t>
  </si>
  <si>
    <t>Describe any late penalties that may be assessed.</t>
  </si>
  <si>
    <t xml:space="preserve">How do you determine your fee schedule for Medical claims?  </t>
  </si>
  <si>
    <t>How often do you update your fee schedule for the Medical provider network(s) for the plan you are proposing?</t>
  </si>
  <si>
    <t>Confirm you can provide ID card preparation, printing and mailing to employee's home at no additional cost.  If there is an additional cost, please describe.</t>
  </si>
  <si>
    <t>Will there be any implementation fees should the business be awarded?</t>
  </si>
  <si>
    <t>Will you provide an implementation credit if awarded the business?</t>
  </si>
  <si>
    <t xml:space="preserve">Will you offer any Wellness credits? Please specify amount and if this credit will be provided for all years of the awarded contract (3 years plus 2, 1-year extensions)?  Also describe any limitations to the use of this credit and documentation required.  </t>
  </si>
  <si>
    <t>a. Are wellness credits permitted to be applied toward monetary incentives, such as cash rewards or gift cards outlined by the client if a member participates in an activity.</t>
  </si>
  <si>
    <t xml:space="preserve">Will you offer any communication credits? Please specify amount and if this credit will be provided for all years of the awarded contract (3 years plus 2, 1-year extensions)?  Also describe any limitations to the use of this credit and documentation required.  </t>
  </si>
  <si>
    <t xml:space="preserve">Will you offer any technology credits? Please specify amount and if this credit will be provided for all years of the awarded contract (3 years plus 2, 1-year extensions)?  Also describe any limitations to the use of this credit and documentation required.  </t>
  </si>
  <si>
    <t xml:space="preserve">Will you offer any discretionary credits? Please specify amount and if this credit will be provided for all years of the awarded contract (3 years plus 2, 1-year extensions)?  Also describe any limitations to the use of this credit and documentation required.  </t>
  </si>
  <si>
    <t>Is there any impact to rates/fees if you are awarded multiple lines of coverage?</t>
  </si>
  <si>
    <t xml:space="preserve">Indicate whether billing statements and accompanying paid claims detail are available online to the Client's benefits personnel. </t>
  </si>
  <si>
    <t>Confirm renewals will be delivered by 180 days prior to the start of each renewal plan year.</t>
  </si>
  <si>
    <t>Confirm fees are final regardless of plan enrollment unless enrollment changes by +/- 15%</t>
  </si>
  <si>
    <t>How will renewals be calculated for a group of this size?</t>
  </si>
  <si>
    <t>Describe how claims are funded and frequency of funding. Please describe the reconciliation process.</t>
  </si>
  <si>
    <t>Provide a list all online benefit administration platforms you integrate with, and if you provide a PEPM offset or other credit to the benefit administration fee if one of these platforms are used in the future. Please list the amount of credit or offset that would be provided in the event a new online benefit administration system is implemented.</t>
  </si>
  <si>
    <t>Provide Response / Attachment</t>
  </si>
  <si>
    <t>Please provide details for all shared savings components of your program, including OON claims, subrogated claims, secondary network claims, claims adjudicated outside of the local network (if applicable), etc.</t>
  </si>
  <si>
    <t>Describe the process for reporting shared savings to the client and the frequency reported.</t>
  </si>
  <si>
    <t>Please propose a PEPM cap for shared savings fees.</t>
  </si>
  <si>
    <t>Confirm there will be no run-out fees on claims incurred under the contract period If the contract were terminated at the end of year one.</t>
  </si>
  <si>
    <t>With respect to provider contracting, are you capable of bundling services for payment? If so, please describe the savings opportunity for the Client and provide examples of services that would be bundled.</t>
  </si>
  <si>
    <t>Will there be any impact to the ASO fee or any proposed pricing if stop loss is carved-out?</t>
  </si>
  <si>
    <t>CAPITATION</t>
  </si>
  <si>
    <t>Does your proposal include fixed charges for behavioral health services?  If so, what are the associated costs on a PEPM basis? What is the annual increase to these charges?</t>
  </si>
  <si>
    <t>Does the proposal include capitated charges for the provision of High-Tech Radiology or management of certain Specialists (e.g. Chiropractic)?  If so, what are the associated costs on a PEPM basis? What is the annual increase to these charges?</t>
  </si>
  <si>
    <t xml:space="preserve">Describe any other services that have capitation or fixed charges and the estimated PEPM associated with these charges.  Describe the annual increases to these charges.  </t>
  </si>
  <si>
    <t>CLAIMS REPRICING</t>
  </si>
  <si>
    <t>What percentage of the repriced claims were matched based on provider TIN historical discounts? For those that were not, what other methods were used?</t>
  </si>
  <si>
    <t xml:space="preserve">If the proposal includes fixed and/or capitated charges for specific services, how are the costs for those services being accounted for? </t>
  </si>
  <si>
    <t>Please confirm the historical time period used in the repricing analysis and confirm no assumptions for future contracting changes were made.</t>
  </si>
  <si>
    <t xml:space="preserve">Please include an actuarial attestation with your medical claims repricing that outlines the methodology used and clearly states any adjustments or excluded claims. </t>
  </si>
  <si>
    <t>Please describe your provider rewards/incentive programs and the expected PMPM charges for these rewards/incentives that will apply to client's prospective experience.</t>
  </si>
  <si>
    <t xml:space="preserve">Using the data provided in this RFP, what percentage of the client's claims would pass through a value-based arrangement (i.e. PCMH, VBC, ACO)?  </t>
  </si>
  <si>
    <t xml:space="preserve">How are these costs for value based arrangements being accounted for in the repricing response?  </t>
  </si>
  <si>
    <t>ATTACHMENTS - Please provide the following as attachments to your  Price Proposal RFP Response IF INCLUDED IN YOUR OFFER:</t>
  </si>
  <si>
    <t>A</t>
  </si>
  <si>
    <t>Provide as Attachment</t>
  </si>
  <si>
    <t>B</t>
  </si>
  <si>
    <t>Clinical/Disease Management Performance Guarantees</t>
  </si>
  <si>
    <t>C</t>
  </si>
  <si>
    <t>In-Network Utilization Guarantee</t>
  </si>
  <si>
    <t>D</t>
  </si>
  <si>
    <t>Trend OR Discount Guarantee</t>
  </si>
  <si>
    <t>E</t>
  </si>
  <si>
    <t>Description of any Cross Sell Discounts (i.e. stop loss, etc.)</t>
  </si>
  <si>
    <t>F</t>
  </si>
  <si>
    <t>Descriptions of any other guarantees or financial offers should be attached</t>
  </si>
  <si>
    <t>G</t>
  </si>
  <si>
    <t xml:space="preserve">Provide a sample contract. </t>
  </si>
  <si>
    <t>H</t>
  </si>
  <si>
    <t>Formal fee and rates proposed on company letterhead</t>
  </si>
  <si>
    <t>ALL PLANS</t>
  </si>
  <si>
    <t>MEDICAL - Administrative Services Only (ASO)</t>
  </si>
  <si>
    <t>Current Plan Design</t>
  </si>
  <si>
    <t>Enrollment (Monthly)</t>
  </si>
  <si>
    <t>Enrolled Subscribers</t>
  </si>
  <si>
    <t>FEES - Per Subscriber Per Month (PSPM)</t>
  </si>
  <si>
    <t>Mature Basis ($)</t>
  </si>
  <si>
    <t>Included in Base Admin Fee</t>
  </si>
  <si>
    <t>Optional / Buy-Up</t>
  </si>
  <si>
    <t>Comments</t>
  </si>
  <si>
    <t>Base Administrative Fee</t>
  </si>
  <si>
    <t>&lt;Enter Amount&gt;</t>
  </si>
  <si>
    <t>Initial Plan Installation Fees (set-up fees)</t>
  </si>
  <si>
    <t>Network Access Fee</t>
  </si>
  <si>
    <t>PBM Interface/Integration Fee (Carve-out)</t>
  </si>
  <si>
    <t>3rd Party Stop Loss Interface/Integration Fee (Carve-out)</t>
  </si>
  <si>
    <t>Vendor Interface Fee/Data Extract File Fee</t>
  </si>
  <si>
    <t>Utilization &amp; Case Management</t>
  </si>
  <si>
    <t>Disease Management Programs</t>
  </si>
  <si>
    <t>Behavioral Care (Mental Health &amp; Substance Abuse)</t>
  </si>
  <si>
    <t>Claims Fiduciary - As claims fiduciary, you will be responsible for final claims determination and the legal defense of disputed benefits payments for vision.</t>
  </si>
  <si>
    <t>Self-funded run-off claims for 12 months following the termination</t>
  </si>
  <si>
    <t>ID Card(s) Printed and Mailed to New Members</t>
  </si>
  <si>
    <t xml:space="preserve">SBCs, Benefit Summaries, and Evidence or Certificate of Coverage </t>
  </si>
  <si>
    <t>Estimate the Cost of Care Tool</t>
  </si>
  <si>
    <t>Ad Hoc Reporting Fee ( # of hours included)</t>
  </si>
  <si>
    <t>Wellness Program</t>
  </si>
  <si>
    <t>Telemedicine</t>
  </si>
  <si>
    <t>HSA Admin Fee (if applicable)</t>
  </si>
  <si>
    <t>Stop-Loss Carve Out</t>
  </si>
  <si>
    <t xml:space="preserve">Fully-Insured Vision </t>
  </si>
  <si>
    <t xml:space="preserve">On-going RX management </t>
  </si>
  <si>
    <r>
      <t>Other (</t>
    </r>
    <r>
      <rPr>
        <sz val="10"/>
        <color rgb="FFFF0000"/>
        <rFont val="Roboto"/>
      </rPr>
      <t>Name</t>
    </r>
    <r>
      <rPr>
        <sz val="10"/>
        <rFont val="Roboto"/>
      </rPr>
      <t>)</t>
    </r>
  </si>
  <si>
    <t>TOTAL ADMINISTRATIVE FEES</t>
  </si>
  <si>
    <t>TOTAL ANNUAL FIXED COST</t>
  </si>
  <si>
    <t>ADMINISTRATIVE FEE / PREMIUM RATE GUARANTEES</t>
  </si>
  <si>
    <t xml:space="preserve">Provide Fee Cap or Guarantee for all Years of Contract </t>
  </si>
  <si>
    <t>GUARANTEES</t>
  </si>
  <si>
    <t>Dollar, % Admin Fee and/or PSPM</t>
  </si>
  <si>
    <t>Provider Recruitment Guarantee</t>
  </si>
  <si>
    <t>CREDITS (List amount, duration, and conditions if any)</t>
  </si>
  <si>
    <t>Requested Amount</t>
  </si>
  <si>
    <t>Frequency</t>
  </si>
  <si>
    <t>Response</t>
  </si>
  <si>
    <t>COMMENTS</t>
  </si>
  <si>
    <t>Discretionary Credit</t>
  </si>
  <si>
    <t>Annually</t>
  </si>
  <si>
    <t>Wellness Programs</t>
  </si>
  <si>
    <t>Technology (Benefit Admin, Data Analytics, ACA Reporting, etc.)</t>
  </si>
  <si>
    <t>Communications (OE Benefit Guides, Plan Documents, Mailings, etc.)</t>
  </si>
  <si>
    <t>Claims Audit</t>
  </si>
  <si>
    <t>RFP Fee (Marketing/Service Costs)</t>
  </si>
  <si>
    <t>One Time</t>
  </si>
  <si>
    <t>Implementation</t>
  </si>
  <si>
    <t>Cross-sell Credit or discount</t>
  </si>
  <si>
    <t>Additional Fees (Shared Savings) - Please provide percentage savings retained and any additional details</t>
  </si>
  <si>
    <t>Service Description</t>
  </si>
  <si>
    <t>% Savings Retained</t>
  </si>
  <si>
    <t>Network/Shared Savings Program</t>
  </si>
  <si>
    <t>Fraud and Abuse Management</t>
  </si>
  <si>
    <t>Hospital Audit Program Services</t>
  </si>
  <si>
    <t>Credit Balance Recovery Services</t>
  </si>
  <si>
    <t>Third Party Liability Recovery (Subrogation) Services</t>
  </si>
  <si>
    <t xml:space="preserve">Facility R&amp;C Bill Management -- </t>
  </si>
  <si>
    <t>Coordination of Benefits</t>
  </si>
  <si>
    <t>DRG and Implant Audit Program</t>
  </si>
  <si>
    <t>Retro Termination Program</t>
  </si>
  <si>
    <t>Third Party Claim and Code</t>
  </si>
  <si>
    <t>Additional Fees (Shared Savings) - Please provide a Per Employee Per Month cap on any shared savings fees; this will be used to measure competitiveness</t>
  </si>
  <si>
    <t>PEPM fee cap</t>
  </si>
  <si>
    <t>Complete the following grid regarding your organization’s Care Management programs. Check all that apply.</t>
  </si>
  <si>
    <t xml:space="preserve">Care Management </t>
  </si>
  <si>
    <t>Check if offered</t>
  </si>
  <si>
    <t># Years in Place</t>
  </si>
  <si>
    <t># of members currently participating in program?</t>
  </si>
  <si>
    <t>In-House Staff or Outsourced</t>
  </si>
  <si>
    <t>Included in Admin Fee (Y/N)</t>
  </si>
  <si>
    <t>If not included in base admin fee note the additional cost below</t>
  </si>
  <si>
    <t>1) Diabetes</t>
  </si>
  <si>
    <t>2) High Risk Pregnancy</t>
  </si>
  <si>
    <t>3) Hypertension</t>
  </si>
  <si>
    <t>4) HIV/AIDS</t>
  </si>
  <si>
    <t>5) Oncology</t>
  </si>
  <si>
    <t>6) Chronic obstructive pulmonary (COPD)</t>
  </si>
  <si>
    <t>7) Congestive Heart Failure (CHF)</t>
  </si>
  <si>
    <t>8) Adult asthma</t>
  </si>
  <si>
    <t>9) Pediatric asthma</t>
  </si>
  <si>
    <t>10) Pain Management</t>
  </si>
  <si>
    <t>11) Chronic renal failure</t>
  </si>
  <si>
    <t>12) End Stage Renal Disease (ESRD)</t>
  </si>
  <si>
    <t>13) Depression</t>
  </si>
  <si>
    <t>14) Transplants</t>
  </si>
  <si>
    <t>15) Coronary Artery Disease (CAD)</t>
  </si>
  <si>
    <t>16) Back Pain</t>
  </si>
  <si>
    <t>17) Complex Care (i.e.; Multiple Diagnoses)</t>
  </si>
  <si>
    <t>18) Behavioral Health/Substance Abuse</t>
  </si>
  <si>
    <t>19) Maternity</t>
  </si>
  <si>
    <t>20) Musculoskeletal</t>
  </si>
  <si>
    <t>21) &lt;Other Program&gt;</t>
  </si>
  <si>
    <t>22) &lt;Other Program&gt;</t>
  </si>
  <si>
    <t>Summary of Repricing Analysis</t>
  </si>
  <si>
    <t>Instructions:</t>
  </si>
  <si>
    <t>Based on your repricing analysis, please fill out the chart below with reflecting the billed charges by your in-network penetration percentage.  Total billed charges should not change from what is noted in exhibit.</t>
  </si>
  <si>
    <t>&lt;Enter Proposed Network&gt;</t>
  </si>
  <si>
    <t>Claims Category</t>
  </si>
  <si>
    <t>In-Tier 1-Network Billed Claims</t>
  </si>
  <si>
    <t>In-Tier 2-Network Billed Claims</t>
  </si>
  <si>
    <t>In-Tier 3-Network Billed Claims</t>
  </si>
  <si>
    <t>Out-of-Network Billed Claims</t>
  </si>
  <si>
    <t>Total Billed Claims</t>
  </si>
  <si>
    <t>Facility HSCRC Regulated Claims</t>
  </si>
  <si>
    <t>Facility Non HSCRC Regulated Claims</t>
  </si>
  <si>
    <t>Professional Claims</t>
  </si>
  <si>
    <t>Behavioral Health (if capitated arrangement is proposed)</t>
  </si>
  <si>
    <t>Other (please specify categories that are considered "other" in this context)</t>
  </si>
  <si>
    <t xml:space="preserve">Based on your repricing analysis, please fill out the chart below reflecting your allowed charges. </t>
  </si>
  <si>
    <t>In-Tier 1-Network Allowed Claims</t>
  </si>
  <si>
    <t>In-Tier 2-Network Allowed Claims</t>
  </si>
  <si>
    <t>In-Tier 3-Network Allowed Claims</t>
  </si>
  <si>
    <t>Out-of-Network Allowed Claims</t>
  </si>
  <si>
    <t>Total Allowed Claims</t>
  </si>
  <si>
    <t>Facility Claims</t>
  </si>
  <si>
    <t>Please base all discounts on the following:</t>
  </si>
  <si>
    <t>The discounts to be based on the "Virginia only zip codes" provided from the census</t>
  </si>
  <si>
    <t>The discounts to be based on "all other zip codes" provided from the census</t>
  </si>
  <si>
    <t>The discounts based on the "total zip codes" provided from the census.</t>
  </si>
  <si>
    <t>PPO In-network - VA Only</t>
  </si>
  <si>
    <t>PPO In-network - All other zip codes</t>
  </si>
  <si>
    <t>PPO In-network - Total zip codes</t>
  </si>
  <si>
    <t xml:space="preserve">INPATIENT </t>
  </si>
  <si>
    <t>OUTPATIENT</t>
  </si>
  <si>
    <t>PHYSICIAN</t>
  </si>
  <si>
    <t>MEDICAL PHARMACY</t>
  </si>
  <si>
    <t>OVERALL</t>
  </si>
  <si>
    <t>TOP MEDICAL CPT CODE PRICING</t>
  </si>
  <si>
    <t>Please enter your average allowed amounts by procedure (in and out of network) for your proposed network(s) in the requested regions that contains majority of the member population.</t>
  </si>
  <si>
    <t>Network Name:</t>
  </si>
  <si>
    <t xml:space="preserve"> </t>
  </si>
  <si>
    <t>3-Digit Zip:</t>
  </si>
  <si>
    <t>Procedure</t>
  </si>
  <si>
    <t>Procedure Description</t>
  </si>
  <si>
    <t>In-Network</t>
  </si>
  <si>
    <t>Out-of Network</t>
  </si>
  <si>
    <t>Please confirm your acceptance of the Minimum Standard for each performance guarantee metric and the correlating fees at risk. These commitments must be client-specific and not reflective of your overall book of business.</t>
  </si>
  <si>
    <t>If you are able to provide an Alternative Minimum Standard for any of the items (i.e., over and above the Minimum Standard), please detail these Alternative Minimum Standards.</t>
  </si>
  <si>
    <t>Implementation (First Year Only)</t>
  </si>
  <si>
    <t>Total Max %/$ of Fees At Risk</t>
  </si>
  <si>
    <t>Ongoing Performance Guarantees (Annually)</t>
  </si>
  <si>
    <t>Service Category</t>
  </si>
  <si>
    <t>Minimum Standards/Results</t>
  </si>
  <si>
    <t>Alternative Minimum Standard (Describe)</t>
  </si>
  <si>
    <t>Required Percent of Fees at Risk</t>
  </si>
  <si>
    <t xml:space="preserve">Code benefits in the systems (claims, member services, etc.) with 100% accuracy </t>
  </si>
  <si>
    <t xml:space="preserve">Provide benefits and financial contracts within two months of the plan effective date </t>
  </si>
  <si>
    <t>Eligibility</t>
  </si>
  <si>
    <t xml:space="preserve">Eligibility updates: System must be updated within 2 business days of receipt of enrollment/eligibility data ; receipts after 4:00 pm are recorded as the following business day.  </t>
  </si>
  <si>
    <t>Manual eligibility updates: Emergency requests completed within one hour; rush requests completed by close of business the same day</t>
  </si>
  <si>
    <t>Eligibility updates will be guaranteed with 98% accuracy.</t>
  </si>
  <si>
    <t>ID Cards</t>
  </si>
  <si>
    <t>Timely delivery of initial ID cards: 99% mailed within 10 business days after eligibility data has been provided by the County. This includes all initial ID cards for new enrollees.</t>
  </si>
  <si>
    <t>Accuracy of new and replacement ID cards: 100% of all ID cards will contain accurate information compared to the enrollment information furnished by the County.</t>
  </si>
  <si>
    <t>Account Management</t>
  </si>
  <si>
    <t>Average evaluation score of 4.0 or higher out of 5 or 85% satisfaction.</t>
  </si>
  <si>
    <t>Client inquiry: Response Less than or equal to 2 business days</t>
  </si>
  <si>
    <t>Network Maintenance</t>
  </si>
  <si>
    <t xml:space="preserve">Network utilization rate must be 80% or greater </t>
  </si>
  <si>
    <t>Report loss of providers and provider groups with membership greater than 50 employees within 10 days of notification of plan withdrawal</t>
  </si>
  <si>
    <t>Claims Administration</t>
  </si>
  <si>
    <t xml:space="preserve">95.0% of all  claims processed within 5 business days </t>
  </si>
  <si>
    <r>
      <t xml:space="preserve">99% financial (dollar) accuracy
 </t>
    </r>
    <r>
      <rPr>
        <i/>
        <sz val="10"/>
        <rFont val="Roboto"/>
      </rPr>
      <t>the total dollar amount paid correctly in the sample divided by the total dollar amount paid in the sample.</t>
    </r>
  </si>
  <si>
    <r>
      <t xml:space="preserve">97% payment accuracy
 </t>
    </r>
    <r>
      <rPr>
        <i/>
        <sz val="10"/>
        <rFont val="Roboto"/>
      </rPr>
      <t>the number of claims in the sample without payment errors divided by the total number of claims in the sample.</t>
    </r>
  </si>
  <si>
    <r>
      <t xml:space="preserve">95% processing accuracy
</t>
    </r>
    <r>
      <rPr>
        <i/>
        <sz val="10"/>
        <rFont val="Roboto"/>
      </rPr>
      <t xml:space="preserve">  the number of claims in the sample without payment or nonpayment errors divided by the total number of claims in the sample</t>
    </r>
  </si>
  <si>
    <t>Customer Service</t>
  </si>
  <si>
    <t>Average speed of answer will be less than 25 seconds</t>
  </si>
  <si>
    <t>Call abandonment rate will be 3% or less, reported annually</t>
  </si>
  <si>
    <r>
      <t xml:space="preserve">Same day call resolution will be </t>
    </r>
    <r>
      <rPr>
        <u/>
        <sz val="10"/>
        <rFont val="Roboto"/>
      </rPr>
      <t>&gt;</t>
    </r>
    <r>
      <rPr>
        <sz val="10"/>
        <rFont val="Roboto"/>
      </rPr>
      <t xml:space="preserve"> 98%</t>
    </r>
  </si>
  <si>
    <t>Complaint acknowledgement within five business days (all cases)</t>
  </si>
  <si>
    <t>Complaint resolution within 30 calendar days (all cases)</t>
  </si>
  <si>
    <t xml:space="preserve">85% of participants that respond to the Enrollee Satisfaction Survey will rate carrier overall as Good, Very Good or Excellent. </t>
  </si>
  <si>
    <r>
      <t xml:space="preserve">Preferred provider retention rate of </t>
    </r>
    <r>
      <rPr>
        <u/>
        <sz val="10"/>
        <rFont val="Roboto"/>
      </rPr>
      <t>&gt;</t>
    </r>
    <r>
      <rPr>
        <sz val="10"/>
        <rFont val="Roboto"/>
      </rPr>
      <t xml:space="preserve"> 90% (based on voluntary turnover) </t>
    </r>
  </si>
  <si>
    <t>Web Portal Availability</t>
  </si>
  <si>
    <t>Portal must be available for all members to access 99% of the time</t>
  </si>
  <si>
    <t xml:space="preserve">All members must have access to enroll in an online member account within 30 days of their enrollment.  </t>
  </si>
  <si>
    <t>Client Reporting</t>
  </si>
  <si>
    <t>Client-specific reporting package as agreed upon will be provided within 25 days from the close of the month.</t>
  </si>
  <si>
    <t>TOTAL ADMINISTRATION AT RISK</t>
  </si>
  <si>
    <t>Unless specified above, the length of the Performance Guarantee period will follow the term of the sold contract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</si>
</sst>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7" formatCode="&quot;$&quot;#,##0.00_);\(&quot;$&quot;#,##0.00\)"/>
    <numFmt numFmtId="44" formatCode="_(&quot;$&quot;* #,##0.00_);_(&quot;$&quot;* \(#,##0.00\);_(&quot;$&quot;* &quot;-&quot;??_);_(@_)"/>
    <numFmt numFmtId="164" formatCode="[$-409]mmmm\ d\,\ yyyy;@"/>
    <numFmt numFmtId="165" formatCode="&quot;$&quot;#,##0.00"/>
    <numFmt numFmtId="166" formatCode="&quot;$&quot;#,##0"/>
    <numFmt numFmtId="167" formatCode="0.0%"/>
  </numFmts>
  <fonts count="67" x14ac:knownFonts="1">
    <font>
      <sz val="11"/>
      <color theme="1"/>
      <name val="Roboto"/>
      <family val="2"/>
    </font>
    <font>
      <sz val="11"/>
      <color theme="1"/>
      <name val="Aptos Narrow"/>
      <family val="2"/>
      <scheme val="minor"/>
    </font>
    <font>
      <sz val="11"/>
      <color theme="1"/>
      <name val="Roboto"/>
      <family val="2"/>
    </font>
    <font>
      <sz val="11"/>
      <color theme="1"/>
      <name val="Roboto"/>
    </font>
    <font>
      <b/>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b/>
      <sz val="11"/>
      <color rgb="FF0B56A1"/>
      <name val="Roboto"/>
    </font>
    <font>
      <sz val="11"/>
      <color rgb="FF000000"/>
      <name val="Roboto"/>
    </font>
    <font>
      <b/>
      <sz val="11"/>
      <name val="Roboto"/>
    </font>
    <font>
      <sz val="10"/>
      <name val="Book Antiqua"/>
      <family val="1"/>
    </font>
    <font>
      <sz val="10"/>
      <name val="MS Sans Serif"/>
      <family val="2"/>
    </font>
    <font>
      <sz val="10"/>
      <name val="Arial"/>
      <family val="2"/>
    </font>
    <font>
      <b/>
      <sz val="12"/>
      <color theme="0"/>
      <name val="Arial"/>
      <family val="2"/>
    </font>
    <font>
      <b/>
      <sz val="11"/>
      <color theme="0"/>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u/>
      <sz val="10"/>
      <color theme="0"/>
      <name val="Roboto"/>
    </font>
    <font>
      <b/>
      <sz val="10"/>
      <color rgb="FFFF0000"/>
      <name val="Roboto"/>
    </font>
    <font>
      <sz val="10"/>
      <color rgb="FFFF0000"/>
      <name val="Roboto"/>
    </font>
    <font>
      <b/>
      <sz val="10"/>
      <color theme="0"/>
      <name val="Roboto"/>
    </font>
    <font>
      <sz val="10"/>
      <name val="Roboto"/>
    </font>
    <font>
      <sz val="10"/>
      <color theme="1"/>
      <name val="Roboto"/>
    </font>
    <font>
      <i/>
      <sz val="10"/>
      <color theme="1"/>
      <name val="Roboto"/>
    </font>
    <font>
      <sz val="12"/>
      <color theme="1"/>
      <name val="Aptos Narrow"/>
      <family val="2"/>
      <scheme val="minor"/>
    </font>
    <font>
      <sz val="11"/>
      <color rgb="FFFF0000"/>
      <name val="Roboto"/>
    </font>
    <font>
      <sz val="8"/>
      <name val="Roboto"/>
      <family val="2"/>
    </font>
    <font>
      <sz val="10"/>
      <color rgb="FF0B56A1"/>
      <name val="Roboto"/>
    </font>
    <font>
      <b/>
      <sz val="10"/>
      <color theme="1"/>
      <name val="Roboto"/>
    </font>
    <font>
      <sz val="10"/>
      <color rgb="FF000000"/>
      <name val="Roboto"/>
    </font>
    <font>
      <i/>
      <sz val="10"/>
      <name val="Roboto"/>
    </font>
    <font>
      <b/>
      <sz val="11"/>
      <color rgb="FFFFFFFF"/>
      <name val="Roboto"/>
    </font>
    <font>
      <b/>
      <sz val="10"/>
      <name val="Arial"/>
      <family val="2"/>
    </font>
    <font>
      <b/>
      <sz val="11"/>
      <color theme="0"/>
      <name val="Arial"/>
      <family val="2"/>
    </font>
    <font>
      <sz val="10"/>
      <color theme="1"/>
      <name val="Arial"/>
      <family val="2"/>
    </font>
    <font>
      <b/>
      <sz val="10"/>
      <color theme="0"/>
      <name val="Arial"/>
      <family val="2"/>
    </font>
    <font>
      <sz val="10"/>
      <color theme="1"/>
      <name val="Aptos Narrow"/>
      <family val="2"/>
      <scheme val="minor"/>
    </font>
    <font>
      <b/>
      <u/>
      <sz val="11"/>
      <color rgb="FFFF0000"/>
      <name val="Roboto"/>
    </font>
    <font>
      <i/>
      <sz val="11"/>
      <color rgb="FFFF0000"/>
      <name val="Roboto"/>
    </font>
    <font>
      <b/>
      <sz val="10"/>
      <color theme="0"/>
      <name val="Calibri"/>
      <family val="2"/>
    </font>
    <font>
      <sz val="10"/>
      <color theme="1"/>
      <name val="Calibri"/>
      <family val="2"/>
    </font>
    <font>
      <b/>
      <sz val="14"/>
      <name val="Arial"/>
      <family val="2"/>
    </font>
    <font>
      <b/>
      <sz val="10"/>
      <color rgb="FF000000"/>
      <name val="Roboto"/>
    </font>
    <font>
      <u/>
      <sz val="10"/>
      <name val="Roboto"/>
    </font>
    <font>
      <i/>
      <sz val="10"/>
      <color rgb="FFFF0000"/>
      <name val="Roboto"/>
    </font>
    <font>
      <i/>
      <sz val="11"/>
      <color rgb="FF0B56A1"/>
      <name val="Roboto"/>
    </font>
    <font>
      <sz val="11"/>
      <color theme="1"/>
      <name val="Calibri"/>
      <family val="2"/>
    </font>
    <font>
      <b/>
      <sz val="12"/>
      <color theme="0"/>
      <name val="Calibri"/>
      <family val="2"/>
    </font>
    <font>
      <b/>
      <u/>
      <sz val="10"/>
      <color theme="1"/>
      <name val="Roboto"/>
    </font>
    <font>
      <b/>
      <sz val="10"/>
      <color theme="1"/>
      <name val="Calibri"/>
      <family val="2"/>
    </font>
    <font>
      <sz val="8"/>
      <name val="Roboto"/>
    </font>
    <font>
      <sz val="10"/>
      <color theme="0"/>
      <name val="Roboto"/>
    </font>
    <font>
      <sz val="10"/>
      <color rgb="FF0070C0"/>
      <name val="Roboto"/>
    </font>
    <font>
      <b/>
      <i/>
      <u/>
      <sz val="10"/>
      <color theme="1"/>
      <name val="Roboto"/>
    </font>
    <font>
      <b/>
      <i/>
      <sz val="10"/>
      <color theme="1"/>
      <name val="Roboto"/>
    </font>
    <font>
      <u/>
      <sz val="11"/>
      <name val="Roboto"/>
    </font>
    <font>
      <b/>
      <sz val="10"/>
      <name val="Calibri"/>
      <family val="2"/>
    </font>
    <font>
      <i/>
      <sz val="12"/>
      <color rgb="FFFF0000"/>
      <name val="Roboto"/>
    </font>
    <font>
      <sz val="10"/>
      <color theme="1"/>
      <name val="Roboto"/>
      <family val="2"/>
    </font>
    <font>
      <i/>
      <sz val="10"/>
      <color rgb="FFFF0000"/>
      <name val="Arial"/>
      <family val="2"/>
    </font>
  </fonts>
  <fills count="13">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B51A1"/>
        <bgColor indexed="64"/>
      </patternFill>
    </fill>
    <fill>
      <patternFill patternType="solid">
        <fgColor rgb="FF0B56A1"/>
        <bgColor rgb="FF000000"/>
      </patternFill>
    </fill>
    <fill>
      <patternFill patternType="solid">
        <fgColor theme="0" tint="-0.499984740745262"/>
        <bgColor indexed="64"/>
      </patternFill>
    </fill>
    <fill>
      <patternFill patternType="solid">
        <fgColor rgb="FFCCFFCC"/>
        <bgColor indexed="64"/>
      </patternFill>
    </fill>
    <fill>
      <patternFill patternType="solid">
        <fgColor rgb="FF002060"/>
        <bgColor indexed="64"/>
      </patternFill>
    </fill>
  </fills>
  <borders count="6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ck">
        <color rgb="FFFC672F"/>
      </bottom>
      <diagonal/>
    </border>
    <border>
      <left style="thin">
        <color theme="0" tint="-0.499984740745262"/>
      </left>
      <right style="thin">
        <color theme="0" tint="-0.499984740745262"/>
      </right>
      <top style="thick">
        <color rgb="FFFC672F"/>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right/>
      <top/>
      <bottom style="thick">
        <color rgb="FFFC672F"/>
      </bottom>
      <diagonal/>
    </border>
    <border>
      <left/>
      <right/>
      <top style="medium">
        <color theme="0" tint="-0.499984740745262"/>
      </top>
      <bottom style="medium">
        <color theme="0" tint="-0.499984740745262"/>
      </bottom>
      <diagonal/>
    </border>
    <border>
      <left/>
      <right/>
      <top style="thin">
        <color theme="0" tint="-0.499984740745262"/>
      </top>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ck">
        <color rgb="FFFC672F"/>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ck">
        <color rgb="FFFC672F"/>
      </bottom>
      <diagonal/>
    </border>
    <border>
      <left style="thin">
        <color theme="0" tint="-0.499984740745262"/>
      </left>
      <right style="dotted">
        <color auto="1"/>
      </right>
      <top style="thin">
        <color theme="0" tint="-0.499984740745262"/>
      </top>
      <bottom style="dotted">
        <color auto="1"/>
      </bottom>
      <diagonal/>
    </border>
    <border>
      <left/>
      <right/>
      <top style="thin">
        <color theme="0" tint="-0.499984740745262"/>
      </top>
      <bottom style="thick">
        <color rgb="FFFC672F"/>
      </bottom>
      <diagonal/>
    </border>
    <border>
      <left style="thin">
        <color indexed="8"/>
      </left>
      <right/>
      <top/>
      <bottom/>
      <diagonal/>
    </border>
    <border>
      <left style="thin">
        <color theme="0" tint="-0.499984740745262"/>
      </left>
      <right/>
      <top/>
      <bottom style="thick">
        <color rgb="FFFC672F"/>
      </bottom>
      <diagonal/>
    </border>
    <border>
      <left style="thin">
        <color theme="0" tint="-0.499984740745262"/>
      </left>
      <right style="thin">
        <color theme="0" tint="-0.499984740745262"/>
      </right>
      <top/>
      <bottom style="thick">
        <color rgb="FFFC672F"/>
      </bottom>
      <diagonal/>
    </border>
    <border>
      <left style="thin">
        <color theme="2" tint="-9.9978637043366805E-2"/>
      </left>
      <right style="thin">
        <color theme="0" tint="-0.499984740745262"/>
      </right>
      <top style="thick">
        <color rgb="FFFC672F"/>
      </top>
      <bottom style="thin">
        <color theme="0" tint="-0.499984740745262"/>
      </bottom>
      <diagonal/>
    </border>
    <border>
      <left/>
      <right style="thin">
        <color indexed="64"/>
      </right>
      <top/>
      <bottom/>
      <diagonal/>
    </border>
    <border>
      <left/>
      <right style="medium">
        <color theme="7" tint="0.39997558519241921"/>
      </right>
      <top/>
      <bottom/>
      <diagonal/>
    </border>
    <border>
      <left style="thin">
        <color indexed="64"/>
      </left>
      <right style="thin">
        <color indexed="64"/>
      </right>
      <top/>
      <bottom style="thin">
        <color indexed="64"/>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style="thin">
        <color indexed="64"/>
      </bottom>
      <diagonal/>
    </border>
    <border>
      <left style="thin">
        <color theme="0" tint="-0.499984740745262"/>
      </left>
      <right style="thin">
        <color indexed="64"/>
      </right>
      <top/>
      <bottom style="thin">
        <color indexed="64"/>
      </bottom>
      <diagonal/>
    </border>
    <border>
      <left style="medium">
        <color theme="7" tint="0.39997558519241921"/>
      </left>
      <right/>
      <top/>
      <bottom/>
      <diagonal/>
    </border>
    <border>
      <left style="thin">
        <color indexed="64"/>
      </left>
      <right style="thin">
        <color indexed="64"/>
      </right>
      <top/>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s>
  <cellStyleXfs count="42">
    <xf numFmtId="0" fontId="0" fillId="0" borderId="0"/>
    <xf numFmtId="0" fontId="9" fillId="0" borderId="0"/>
    <xf numFmtId="0" fontId="14" fillId="0" borderId="0"/>
    <xf numFmtId="164" fontId="15" fillId="0" borderId="0"/>
    <xf numFmtId="0" fontId="14" fillId="0" borderId="0"/>
    <xf numFmtId="0" fontId="16" fillId="0" borderId="0"/>
    <xf numFmtId="44" fontId="16" fillId="0" borderId="0" applyFont="0" applyFill="0" applyBorder="0" applyAlignment="0" applyProtection="0"/>
    <xf numFmtId="9" fontId="16" fillId="0" borderId="0" applyFont="0" applyFill="0" applyBorder="0" applyAlignment="0" applyProtection="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16" fillId="0" borderId="0"/>
    <xf numFmtId="0" fontId="16" fillId="0" borderId="0"/>
    <xf numFmtId="0" fontId="22"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31" fillId="0" borderId="0"/>
    <xf numFmtId="44" fontId="2" fillId="0" borderId="0" applyFont="0" applyFill="0" applyBorder="0" applyAlignment="0" applyProtection="0"/>
    <xf numFmtId="9" fontId="2" fillId="0" borderId="0" applyFont="0" applyFill="0" applyBorder="0" applyAlignment="0" applyProtection="0"/>
    <xf numFmtId="0" fontId="16" fillId="0" borderId="0"/>
    <xf numFmtId="0" fontId="43" fillId="0" borderId="0"/>
    <xf numFmtId="0" fontId="16" fillId="0" borderId="0"/>
    <xf numFmtId="0" fontId="2" fillId="4" borderId="0"/>
    <xf numFmtId="9" fontId="9" fillId="0" borderId="0" applyFont="0" applyFill="0" applyBorder="0" applyAlignment="0" applyProtection="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19">
    <xf numFmtId="0" fontId="0" fillId="0" borderId="0" xfId="0"/>
    <xf numFmtId="0" fontId="3" fillId="4" borderId="0" xfId="0" applyFont="1" applyFill="1"/>
    <xf numFmtId="0" fontId="3" fillId="4" borderId="0" xfId="0" applyFont="1" applyFill="1" applyProtection="1">
      <protection locked="0"/>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11" fillId="4" borderId="0" xfId="0" applyFont="1" applyFill="1"/>
    <xf numFmtId="0" fontId="11" fillId="4" borderId="0" xfId="0" applyFont="1" applyFill="1" applyAlignment="1">
      <alignment horizontal="center"/>
    </xf>
    <xf numFmtId="0" fontId="3" fillId="4" borderId="0" xfId="0" applyFont="1" applyFill="1" applyAlignment="1">
      <alignment horizontal="center"/>
    </xf>
    <xf numFmtId="0" fontId="5" fillId="4" borderId="0" xfId="0" applyFont="1" applyFill="1" applyAlignment="1">
      <alignment vertical="center"/>
    </xf>
    <xf numFmtId="0" fontId="3" fillId="4" borderId="0" xfId="0" applyFont="1" applyFill="1" applyAlignment="1">
      <alignment horizontal="left" vertical="top" wrapText="1"/>
    </xf>
    <xf numFmtId="0" fontId="3" fillId="4" borderId="0" xfId="0" applyFont="1" applyFill="1" applyAlignment="1">
      <alignment horizontal="center" vertical="top" wrapText="1"/>
    </xf>
    <xf numFmtId="0" fontId="4" fillId="4" borderId="0" xfId="0" applyFont="1" applyFill="1" applyAlignment="1">
      <alignment vertical="center"/>
    </xf>
    <xf numFmtId="0" fontId="4" fillId="4" borderId="0" xfId="0" applyFont="1" applyFill="1" applyAlignment="1">
      <alignment horizontal="right" vertical="center"/>
    </xf>
    <xf numFmtId="0" fontId="3" fillId="4" borderId="0" xfId="0" applyFont="1" applyFill="1" applyAlignment="1">
      <alignment horizontal="center" vertical="center"/>
    </xf>
    <xf numFmtId="0" fontId="3" fillId="4" borderId="0" xfId="0" applyFont="1" applyFill="1" applyAlignment="1">
      <alignment horizontal="right" vertical="center"/>
    </xf>
    <xf numFmtId="0" fontId="3" fillId="4" borderId="8" xfId="0" applyFont="1" applyFill="1" applyBorder="1" applyAlignment="1" applyProtection="1">
      <alignment horizontal="left"/>
      <protection locked="0"/>
    </xf>
    <xf numFmtId="0" fontId="3" fillId="4" borderId="0" xfId="0" applyFont="1" applyFill="1" applyAlignment="1" applyProtection="1">
      <alignment horizontal="left"/>
      <protection locked="0"/>
    </xf>
    <xf numFmtId="0" fontId="12" fillId="4" borderId="0" xfId="0" applyFont="1" applyFill="1" applyAlignment="1">
      <alignment horizontal="justify" vertical="center"/>
    </xf>
    <xf numFmtId="0" fontId="0" fillId="4" borderId="0" xfId="0" applyFill="1"/>
    <xf numFmtId="0" fontId="3" fillId="4" borderId="1" xfId="0" applyFont="1" applyFill="1" applyBorder="1" applyAlignment="1">
      <alignment horizontal="left" vertical="center" wrapText="1"/>
    </xf>
    <xf numFmtId="0" fontId="19" fillId="4" borderId="0" xfId="0" applyFont="1" applyFill="1" applyProtection="1">
      <protection hidden="1"/>
    </xf>
    <xf numFmtId="0" fontId="20" fillId="4" borderId="0" xfId="0" applyFont="1" applyFill="1" applyProtection="1">
      <protection hidden="1"/>
    </xf>
    <xf numFmtId="0" fontId="20" fillId="4" borderId="0" xfId="0" applyFont="1" applyFill="1"/>
    <xf numFmtId="0" fontId="21" fillId="4" borderId="0" xfId="0" applyFont="1" applyFill="1" applyAlignment="1" applyProtection="1">
      <alignment vertical="center"/>
      <protection hidden="1"/>
    </xf>
    <xf numFmtId="0" fontId="19" fillId="4" borderId="0" xfId="0" applyFont="1" applyFill="1"/>
    <xf numFmtId="0" fontId="19" fillId="4" borderId="0" xfId="0" applyFont="1" applyFill="1" applyAlignment="1">
      <alignment horizontal="center"/>
    </xf>
    <xf numFmtId="0" fontId="20" fillId="4" borderId="0" xfId="0" applyFont="1" applyFill="1" applyProtection="1">
      <protection locked="0"/>
    </xf>
    <xf numFmtId="0" fontId="20" fillId="4" borderId="0" xfId="0" applyFont="1" applyFill="1" applyAlignment="1">
      <alignment horizontal="center"/>
    </xf>
    <xf numFmtId="0" fontId="21" fillId="4" borderId="0" xfId="0" applyFont="1" applyFill="1"/>
    <xf numFmtId="0" fontId="3" fillId="6" borderId="12" xfId="0" applyFont="1" applyFill="1" applyBorder="1" applyAlignment="1" applyProtection="1">
      <alignment horizontal="center"/>
      <protection locked="0"/>
    </xf>
    <xf numFmtId="0" fontId="21" fillId="4" borderId="0" xfId="4" applyFont="1" applyFill="1" applyAlignment="1">
      <alignment horizontal="left"/>
    </xf>
    <xf numFmtId="0" fontId="23" fillId="4" borderId="0" xfId="4" applyFont="1" applyFill="1" applyAlignment="1">
      <alignment horizontal="centerContinuous"/>
    </xf>
    <xf numFmtId="0" fontId="23" fillId="2" borderId="1" xfId="4" applyFont="1" applyFill="1" applyBorder="1" applyAlignment="1">
      <alignment horizontal="center"/>
    </xf>
    <xf numFmtId="0" fontId="23" fillId="4" borderId="0" xfId="15" applyFont="1" applyFill="1"/>
    <xf numFmtId="0" fontId="25" fillId="4" borderId="0" xfId="15" applyFont="1" applyFill="1"/>
    <xf numFmtId="0" fontId="13" fillId="4" borderId="0" xfId="15" applyFont="1" applyFill="1" applyAlignment="1">
      <alignment horizontal="right"/>
    </xf>
    <xf numFmtId="0" fontId="29" fillId="2" borderId="1" xfId="0" applyFont="1" applyFill="1" applyBorder="1" applyAlignment="1">
      <alignment horizontal="left"/>
    </xf>
    <xf numFmtId="0" fontId="29" fillId="2" borderId="1" xfId="0" applyFont="1" applyFill="1" applyBorder="1" applyAlignment="1">
      <alignment horizontal="center"/>
    </xf>
    <xf numFmtId="0" fontId="29" fillId="2" borderId="1" xfId="0" applyFont="1" applyFill="1" applyBorder="1" applyAlignment="1">
      <alignment horizontal="right"/>
    </xf>
    <xf numFmtId="0" fontId="34" fillId="0" borderId="1" xfId="0" applyFont="1" applyBorder="1"/>
    <xf numFmtId="44" fontId="29" fillId="2" borderId="1" xfId="26" applyFont="1" applyFill="1" applyBorder="1" applyAlignment="1">
      <alignment wrapText="1"/>
    </xf>
    <xf numFmtId="0" fontId="34" fillId="0" borderId="1" xfId="0" applyFont="1" applyBorder="1" applyAlignment="1">
      <alignment horizontal="right"/>
    </xf>
    <xf numFmtId="44" fontId="29" fillId="2" borderId="1" xfId="26" applyFont="1" applyFill="1" applyBorder="1"/>
    <xf numFmtId="0" fontId="29" fillId="7" borderId="1" xfId="18" applyFont="1" applyFill="1" applyBorder="1" applyAlignment="1">
      <alignment vertical="center" wrapText="1"/>
    </xf>
    <xf numFmtId="165" fontId="35" fillId="7" borderId="1" xfId="18" applyNumberFormat="1" applyFont="1" applyFill="1" applyBorder="1" applyAlignment="1">
      <alignment horizontal="center" vertical="center" wrapText="1"/>
    </xf>
    <xf numFmtId="0" fontId="29" fillId="5" borderId="1" xfId="0" applyFont="1" applyFill="1" applyBorder="1" applyAlignment="1" applyProtection="1">
      <alignment horizontal="center" vertical="center" wrapText="1"/>
      <protection locked="0"/>
    </xf>
    <xf numFmtId="0" fontId="29" fillId="0" borderId="1" xfId="0" applyFont="1" applyBorder="1" applyAlignment="1">
      <alignment vertical="center" wrapText="1"/>
    </xf>
    <xf numFmtId="0" fontId="28" fillId="4" borderId="1" xfId="12" applyFont="1" applyFill="1" applyBorder="1" applyAlignment="1" applyProtection="1">
      <alignment horizontal="left" vertical="center" wrapText="1"/>
      <protection locked="0"/>
    </xf>
    <xf numFmtId="0" fontId="28" fillId="4" borderId="1" xfId="0" applyFont="1" applyFill="1" applyBorder="1" applyAlignment="1">
      <alignment vertical="center" wrapText="1"/>
    </xf>
    <xf numFmtId="0" fontId="27" fillId="3" borderId="1" xfId="22" applyFont="1" applyFill="1" applyBorder="1" applyAlignment="1">
      <alignment horizontal="left" vertical="center"/>
    </xf>
    <xf numFmtId="0" fontId="3" fillId="5" borderId="27" xfId="0" applyFont="1" applyFill="1" applyBorder="1" applyAlignment="1" applyProtection="1">
      <alignment horizontal="left" vertical="center"/>
      <protection locked="0"/>
    </xf>
    <xf numFmtId="0" fontId="3" fillId="5" borderId="7" xfId="0" applyFont="1" applyFill="1" applyBorder="1" applyAlignment="1" applyProtection="1">
      <alignment horizontal="left" vertical="center"/>
      <protection locked="0"/>
    </xf>
    <xf numFmtId="49" fontId="41" fillId="0" borderId="1" xfId="0" applyNumberFormat="1" applyFont="1" applyBorder="1" applyAlignment="1">
      <alignment horizontal="center"/>
    </xf>
    <xf numFmtId="49" fontId="41" fillId="0" borderId="1" xfId="0" applyNumberFormat="1" applyFont="1" applyBorder="1"/>
    <xf numFmtId="0" fontId="39" fillId="4" borderId="0" xfId="4" applyFont="1" applyFill="1"/>
    <xf numFmtId="0" fontId="39" fillId="4" borderId="0" xfId="4" applyFont="1" applyFill="1" applyAlignment="1">
      <alignment horizontal="centerContinuous"/>
    </xf>
    <xf numFmtId="0" fontId="17" fillId="8" borderId="23" xfId="0" applyFont="1" applyFill="1" applyBorder="1"/>
    <xf numFmtId="0" fontId="40" fillId="8" borderId="23" xfId="0" applyFont="1" applyFill="1" applyBorder="1" applyAlignment="1">
      <alignment horizontal="right" wrapText="1"/>
    </xf>
    <xf numFmtId="0" fontId="40" fillId="4" borderId="0" xfId="0" applyFont="1" applyFill="1" applyAlignment="1">
      <alignment horizontal="right" wrapText="1"/>
    </xf>
    <xf numFmtId="0" fontId="42" fillId="4" borderId="0" xfId="2" applyFont="1" applyFill="1" applyAlignment="1">
      <alignment horizontal="center" vertical="center"/>
    </xf>
    <xf numFmtId="4" fontId="41" fillId="4" borderId="0" xfId="0" applyNumberFormat="1" applyFont="1" applyFill="1"/>
    <xf numFmtId="4" fontId="0" fillId="5" borderId="1" xfId="0" applyNumberFormat="1" applyFill="1" applyBorder="1"/>
    <xf numFmtId="4" fontId="0" fillId="5" borderId="2" xfId="0" applyNumberFormat="1" applyFill="1" applyBorder="1"/>
    <xf numFmtId="49" fontId="41" fillId="2" borderId="1" xfId="0" applyNumberFormat="1" applyFont="1" applyFill="1" applyBorder="1" applyAlignment="1">
      <alignment horizontal="center"/>
    </xf>
    <xf numFmtId="49" fontId="41" fillId="2" borderId="1" xfId="0" applyNumberFormat="1" applyFont="1" applyFill="1" applyBorder="1"/>
    <xf numFmtId="0" fontId="45" fillId="4" borderId="0" xfId="0" applyFont="1" applyFill="1"/>
    <xf numFmtId="0" fontId="29" fillId="4" borderId="0" xfId="0" applyFont="1" applyFill="1"/>
    <xf numFmtId="0" fontId="29" fillId="0" borderId="1" xfId="0" applyFont="1" applyBorder="1" applyAlignment="1">
      <alignment horizontal="center" vertical="center"/>
    </xf>
    <xf numFmtId="0" fontId="27" fillId="3" borderId="1" xfId="1" applyFont="1" applyFill="1" applyBorder="1" applyAlignment="1">
      <alignment horizontal="left" vertical="center"/>
    </xf>
    <xf numFmtId="0" fontId="23" fillId="4" borderId="0" xfId="4" applyFont="1" applyFill="1"/>
    <xf numFmtId="0" fontId="27" fillId="3" borderId="9" xfId="2" applyFont="1" applyFill="1" applyBorder="1" applyAlignment="1">
      <alignment horizontal="center" vertical="center" wrapText="1"/>
    </xf>
    <xf numFmtId="0" fontId="27" fillId="3" borderId="26" xfId="2" applyFont="1" applyFill="1" applyBorder="1" applyAlignment="1">
      <alignment horizontal="center" vertical="center" wrapText="1"/>
    </xf>
    <xf numFmtId="0" fontId="27" fillId="3" borderId="24" xfId="2" applyFont="1" applyFill="1" applyBorder="1" applyAlignment="1">
      <alignment horizontal="center" vertical="center" wrapText="1"/>
    </xf>
    <xf numFmtId="0" fontId="19" fillId="4" borderId="0" xfId="0" applyFont="1" applyFill="1" applyAlignment="1" applyProtection="1">
      <alignment wrapText="1"/>
      <protection hidden="1"/>
    </xf>
    <xf numFmtId="44" fontId="47" fillId="2" borderId="11" xfId="26" applyFont="1" applyFill="1" applyBorder="1" applyAlignment="1">
      <alignment horizontal="center"/>
    </xf>
    <xf numFmtId="44" fontId="47" fillId="2" borderId="1" xfId="26" applyFont="1" applyFill="1" applyBorder="1" applyAlignment="1">
      <alignment horizontal="center"/>
    </xf>
    <xf numFmtId="44" fontId="47" fillId="2" borderId="2" xfId="26" applyFont="1" applyFill="1" applyBorder="1" applyAlignment="1">
      <alignment horizontal="center"/>
    </xf>
    <xf numFmtId="44" fontId="47" fillId="2" borderId="11" xfId="26" applyFont="1" applyFill="1" applyBorder="1" applyAlignment="1">
      <alignment horizontal="right"/>
    </xf>
    <xf numFmtId="44" fontId="47" fillId="2" borderId="1" xfId="26" applyFont="1" applyFill="1" applyBorder="1" applyAlignment="1">
      <alignment horizontal="right"/>
    </xf>
    <xf numFmtId="44" fontId="47" fillId="2" borderId="2" xfId="26" applyFont="1" applyFill="1" applyBorder="1" applyAlignment="1">
      <alignment horizontal="right"/>
    </xf>
    <xf numFmtId="0" fontId="47" fillId="2" borderId="11" xfId="0" applyFont="1" applyFill="1" applyBorder="1" applyAlignment="1">
      <alignment horizontal="center"/>
    </xf>
    <xf numFmtId="0" fontId="47" fillId="2" borderId="1" xfId="0" applyFont="1" applyFill="1" applyBorder="1" applyAlignment="1">
      <alignment horizontal="center"/>
    </xf>
    <xf numFmtId="0" fontId="47" fillId="2" borderId="2" xfId="0" applyFont="1" applyFill="1" applyBorder="1" applyAlignment="1">
      <alignment horizontal="center"/>
    </xf>
    <xf numFmtId="0" fontId="16" fillId="4" borderId="0" xfId="4" applyFont="1" applyFill="1"/>
    <xf numFmtId="0" fontId="29" fillId="4" borderId="0" xfId="0" applyFont="1" applyFill="1" applyAlignment="1">
      <alignment horizontal="center" wrapText="1"/>
    </xf>
    <xf numFmtId="0" fontId="29" fillId="4" borderId="0" xfId="0" applyFont="1" applyFill="1" applyAlignment="1">
      <alignment horizontal="center"/>
    </xf>
    <xf numFmtId="0" fontId="29" fillId="4" borderId="0" xfId="0" applyFont="1" applyFill="1" applyAlignment="1">
      <alignment horizontal="center" vertical="center"/>
    </xf>
    <xf numFmtId="9" fontId="35" fillId="5" borderId="1" xfId="18" applyNumberFormat="1" applyFont="1" applyFill="1" applyBorder="1" applyAlignment="1">
      <alignment horizontal="center" vertical="center" wrapText="1"/>
    </xf>
    <xf numFmtId="0" fontId="28" fillId="4" borderId="0" xfId="17" applyFont="1" applyFill="1" applyAlignment="1">
      <alignment horizontal="left" vertical="center" wrapText="1"/>
    </xf>
    <xf numFmtId="0" fontId="35" fillId="4" borderId="0" xfId="0" applyFont="1" applyFill="1" applyAlignment="1">
      <alignment horizontal="right" vertical="center"/>
    </xf>
    <xf numFmtId="0" fontId="27" fillId="8" borderId="9" xfId="18" applyFont="1" applyFill="1" applyBorder="1" applyAlignment="1">
      <alignment horizontal="center" vertical="center" wrapText="1"/>
    </xf>
    <xf numFmtId="0" fontId="29" fillId="0" borderId="6" xfId="17" applyFont="1" applyBorder="1" applyAlignment="1">
      <alignment horizontal="left" vertical="top" wrapText="1"/>
    </xf>
    <xf numFmtId="0" fontId="29" fillId="5" borderId="6" xfId="19" applyFont="1" applyFill="1" applyBorder="1" applyAlignment="1" applyProtection="1">
      <alignment horizontal="center" vertical="center" wrapText="1"/>
      <protection locked="0"/>
    </xf>
    <xf numFmtId="0" fontId="29" fillId="5" borderId="6" xfId="19" applyFont="1" applyFill="1" applyBorder="1" applyAlignment="1" applyProtection="1">
      <alignment vertical="center" wrapText="1"/>
      <protection locked="0"/>
    </xf>
    <xf numFmtId="9" fontId="29" fillId="5" borderId="6" xfId="19" applyNumberFormat="1" applyFont="1" applyFill="1" applyBorder="1" applyAlignment="1">
      <alignment vertical="center" wrapText="1"/>
    </xf>
    <xf numFmtId="0" fontId="29" fillId="0" borderId="1" xfId="17" applyFont="1" applyBorder="1" applyAlignment="1">
      <alignment horizontal="left" vertical="top" wrapText="1"/>
    </xf>
    <xf numFmtId="0" fontId="29" fillId="5" borderId="1" xfId="19" applyFont="1" applyFill="1" applyBorder="1" applyAlignment="1" applyProtection="1">
      <alignment vertical="center" wrapText="1"/>
      <protection locked="0"/>
    </xf>
    <xf numFmtId="9" fontId="29" fillId="5" borderId="1" xfId="19" applyNumberFormat="1" applyFont="1" applyFill="1" applyBorder="1" applyAlignment="1">
      <alignment vertical="center" wrapText="1"/>
    </xf>
    <xf numFmtId="9" fontId="29" fillId="5" borderId="1" xfId="19" applyNumberFormat="1" applyFont="1" applyFill="1" applyBorder="1" applyAlignment="1">
      <alignment horizontal="center" vertical="center" wrapText="1"/>
    </xf>
    <xf numFmtId="0" fontId="28" fillId="0" borderId="1" xfId="17" applyFont="1" applyBorder="1" applyAlignment="1">
      <alignment horizontal="left" vertical="top" wrapText="1"/>
    </xf>
    <xf numFmtId="0" fontId="23" fillId="0" borderId="1" xfId="17" applyFont="1" applyBorder="1" applyAlignment="1">
      <alignment horizontal="left" vertical="top" wrapText="1"/>
    </xf>
    <xf numFmtId="0" fontId="23" fillId="7" borderId="1" xfId="17" applyFont="1" applyFill="1" applyBorder="1" applyAlignment="1">
      <alignment horizontal="left" vertical="top"/>
    </xf>
    <xf numFmtId="0" fontId="28" fillId="7" borderId="1" xfId="17" applyFont="1" applyFill="1" applyBorder="1" applyAlignment="1">
      <alignment horizontal="left" vertical="top" wrapText="1"/>
    </xf>
    <xf numFmtId="0" fontId="27" fillId="3" borderId="9" xfId="0" applyFont="1" applyFill="1" applyBorder="1" applyAlignment="1">
      <alignment horizontal="center" vertical="center"/>
    </xf>
    <xf numFmtId="0" fontId="27" fillId="3" borderId="9" xfId="0" applyFont="1" applyFill="1" applyBorder="1" applyAlignment="1">
      <alignment horizontal="left" vertical="center"/>
    </xf>
    <xf numFmtId="0" fontId="27" fillId="3" borderId="9" xfId="0" applyFont="1" applyFill="1" applyBorder="1" applyAlignment="1">
      <alignment horizontal="center" vertical="center" wrapText="1"/>
    </xf>
    <xf numFmtId="0" fontId="27" fillId="3" borderId="5" xfId="0" applyFont="1" applyFill="1" applyBorder="1" applyAlignment="1">
      <alignment horizontal="center" vertical="center"/>
    </xf>
    <xf numFmtId="0" fontId="29" fillId="0" borderId="1" xfId="8" applyFont="1" applyBorder="1" applyAlignment="1">
      <alignment horizontal="center" vertical="center"/>
    </xf>
    <xf numFmtId="0" fontId="36" fillId="0" borderId="1" xfId="0" applyFont="1" applyBorder="1" applyAlignment="1">
      <alignment horizontal="center" vertical="center" wrapText="1"/>
    </xf>
    <xf numFmtId="0" fontId="29" fillId="5" borderId="10" xfId="0" applyFont="1" applyFill="1" applyBorder="1" applyAlignment="1" applyProtection="1">
      <alignment horizontal="left" vertical="top" wrapText="1"/>
      <protection locked="0"/>
    </xf>
    <xf numFmtId="0" fontId="29" fillId="5" borderId="1" xfId="0" applyFont="1" applyFill="1" applyBorder="1" applyAlignment="1" applyProtection="1">
      <alignment horizontal="left" vertical="top" wrapText="1"/>
      <protection locked="0"/>
    </xf>
    <xf numFmtId="0" fontId="29" fillId="4" borderId="1" xfId="0" applyFont="1" applyFill="1" applyBorder="1" applyAlignment="1">
      <alignment horizontal="left" vertical="center" wrapText="1"/>
    </xf>
    <xf numFmtId="0" fontId="29" fillId="4" borderId="1" xfId="11" applyFont="1" applyFill="1" applyBorder="1" applyAlignment="1">
      <alignment horizontal="left" vertical="center" wrapText="1"/>
    </xf>
    <xf numFmtId="0" fontId="29" fillId="0" borderId="1" xfId="0" applyFont="1" applyBorder="1" applyAlignment="1">
      <alignment horizontal="left" vertical="center" wrapText="1"/>
    </xf>
    <xf numFmtId="0" fontId="29" fillId="0" borderId="1" xfId="8" applyFont="1" applyBorder="1" applyAlignment="1">
      <alignment horizontal="left" vertical="center" wrapText="1"/>
    </xf>
    <xf numFmtId="0" fontId="29" fillId="0" borderId="1" xfId="8" applyFont="1" applyBorder="1" applyAlignment="1">
      <alignment vertical="center" wrapText="1"/>
    </xf>
    <xf numFmtId="0" fontId="28" fillId="0" borderId="1" xfId="12" applyFont="1" applyBorder="1" applyAlignment="1" applyProtection="1">
      <alignment horizontal="left" vertical="center" wrapText="1"/>
      <protection locked="0"/>
    </xf>
    <xf numFmtId="0" fontId="28" fillId="0" borderId="1" xfId="0" applyFont="1" applyBorder="1" applyAlignment="1">
      <alignment vertical="center" wrapText="1"/>
    </xf>
    <xf numFmtId="0" fontId="29" fillId="3" borderId="1" xfId="0" applyFont="1" applyFill="1" applyBorder="1"/>
    <xf numFmtId="0" fontId="29" fillId="3" borderId="1" xfId="0" applyFont="1" applyFill="1" applyBorder="1" applyAlignment="1" applyProtection="1">
      <alignment horizontal="center" vertical="center" wrapText="1"/>
      <protection locked="0"/>
    </xf>
    <xf numFmtId="0" fontId="29" fillId="3" borderId="1" xfId="0" applyFont="1" applyFill="1" applyBorder="1" applyAlignment="1" applyProtection="1">
      <alignment horizontal="left" vertical="top" wrapText="1"/>
      <protection locked="0"/>
    </xf>
    <xf numFmtId="0" fontId="27" fillId="3" borderId="9" xfId="4" applyFont="1" applyFill="1" applyBorder="1"/>
    <xf numFmtId="0" fontId="27" fillId="3" borderId="9" xfId="4" applyFont="1" applyFill="1" applyBorder="1" applyAlignment="1">
      <alignment horizontal="center"/>
    </xf>
    <xf numFmtId="164" fontId="27" fillId="3" borderId="6" xfId="5" applyNumberFormat="1" applyFont="1" applyFill="1" applyBorder="1" applyAlignment="1">
      <alignment vertical="top"/>
    </xf>
    <xf numFmtId="164" fontId="27" fillId="3" borderId="6" xfId="5" applyNumberFormat="1" applyFont="1" applyFill="1" applyBorder="1" applyAlignment="1">
      <alignment horizontal="center" vertical="top" wrapText="1"/>
    </xf>
    <xf numFmtId="0" fontId="23" fillId="0" borderId="1" xfId="4" applyFont="1" applyBorder="1"/>
    <xf numFmtId="3" fontId="28" fillId="2" borderId="1" xfId="4" applyNumberFormat="1" applyFont="1" applyFill="1" applyBorder="1" applyAlignment="1">
      <alignment horizontal="centerContinuous"/>
    </xf>
    <xf numFmtId="0" fontId="23" fillId="4" borderId="1" xfId="4" applyFont="1" applyFill="1" applyBorder="1" applyAlignment="1">
      <alignment horizontal="right"/>
    </xf>
    <xf numFmtId="3" fontId="23" fillId="5" borderId="1" xfId="4" applyNumberFormat="1" applyFont="1" applyFill="1" applyBorder="1" applyAlignment="1">
      <alignment horizontal="centerContinuous"/>
    </xf>
    <xf numFmtId="164" fontId="28" fillId="4" borderId="1" xfId="5" applyNumberFormat="1" applyFont="1" applyFill="1" applyBorder="1"/>
    <xf numFmtId="165" fontId="28" fillId="5" borderId="1" xfId="6" applyNumberFormat="1" applyFont="1" applyFill="1" applyBorder="1" applyAlignment="1">
      <alignment horizontal="center" vertical="center"/>
    </xf>
    <xf numFmtId="164" fontId="28" fillId="4" borderId="1" xfId="5" applyNumberFormat="1" applyFont="1" applyFill="1" applyBorder="1" applyAlignment="1">
      <alignment wrapText="1"/>
    </xf>
    <xf numFmtId="7" fontId="28" fillId="5" borderId="1" xfId="6" applyNumberFormat="1" applyFont="1" applyFill="1" applyBorder="1" applyAlignment="1">
      <alignment horizontal="center" vertical="center"/>
    </xf>
    <xf numFmtId="0" fontId="51" fillId="4" borderId="0" xfId="0" applyFont="1" applyFill="1"/>
    <xf numFmtId="0" fontId="28" fillId="4" borderId="1" xfId="4" applyFont="1" applyFill="1" applyBorder="1"/>
    <xf numFmtId="0" fontId="23" fillId="0" borderId="6" xfId="4" applyFont="1" applyBorder="1" applyAlignment="1">
      <alignment horizontal="right"/>
    </xf>
    <xf numFmtId="0" fontId="23" fillId="0" borderId="1" xfId="4" applyFont="1" applyBorder="1" applyAlignment="1">
      <alignment horizontal="right"/>
    </xf>
    <xf numFmtId="166" fontId="23" fillId="0" borderId="1" xfId="6" applyNumberFormat="1" applyFont="1" applyFill="1" applyBorder="1" applyAlignment="1">
      <alignment horizontal="center"/>
    </xf>
    <xf numFmtId="0" fontId="27" fillId="3" borderId="1" xfId="4" applyFont="1" applyFill="1" applyBorder="1"/>
    <xf numFmtId="0" fontId="27" fillId="3" borderId="1" xfId="4" applyFont="1" applyFill="1" applyBorder="1" applyAlignment="1">
      <alignment horizontal="center" vertical="center" wrapText="1"/>
    </xf>
    <xf numFmtId="9" fontId="28" fillId="5" borderId="1" xfId="7" applyFont="1" applyFill="1" applyBorder="1" applyAlignment="1">
      <alignment horizontal="center"/>
    </xf>
    <xf numFmtId="0" fontId="27" fillId="3" borderId="1" xfId="4" applyFont="1" applyFill="1" applyBorder="1" applyAlignment="1">
      <alignment horizontal="center" wrapText="1"/>
    </xf>
    <xf numFmtId="0" fontId="28" fillId="0" borderId="1" xfId="4" applyFont="1" applyBorder="1" applyAlignment="1">
      <alignment vertical="center"/>
    </xf>
    <xf numFmtId="44" fontId="25" fillId="5" borderId="1" xfId="6" applyFont="1" applyFill="1" applyBorder="1" applyAlignment="1">
      <alignment horizontal="center" vertical="center"/>
    </xf>
    <xf numFmtId="0" fontId="29" fillId="0" borderId="0" xfId="8" applyFont="1"/>
    <xf numFmtId="0" fontId="46" fillId="3" borderId="32" xfId="0" applyFont="1" applyFill="1" applyBorder="1" applyAlignment="1">
      <alignment horizontal="center" vertical="center"/>
    </xf>
    <xf numFmtId="165" fontId="47" fillId="2" borderId="11" xfId="26" applyNumberFormat="1" applyFont="1" applyFill="1" applyBorder="1" applyAlignment="1">
      <alignment horizontal="center"/>
    </xf>
    <xf numFmtId="165" fontId="47" fillId="2" borderId="1" xfId="26" applyNumberFormat="1" applyFont="1" applyFill="1" applyBorder="1" applyAlignment="1">
      <alignment horizontal="center"/>
    </xf>
    <xf numFmtId="165" fontId="47" fillId="2" borderId="2" xfId="26" applyNumberFormat="1" applyFont="1" applyFill="1" applyBorder="1" applyAlignment="1">
      <alignment horizontal="center"/>
    </xf>
    <xf numFmtId="0" fontId="35" fillId="5" borderId="6" xfId="19" applyFont="1" applyFill="1" applyBorder="1" applyAlignment="1" applyProtection="1">
      <alignment vertical="center" wrapText="1"/>
      <protection locked="0"/>
    </xf>
    <xf numFmtId="0" fontId="52" fillId="2" borderId="0" xfId="28" applyFont="1" applyFill="1"/>
    <xf numFmtId="0" fontId="29" fillId="2" borderId="0" xfId="29" applyFont="1" applyFill="1"/>
    <xf numFmtId="0" fontId="29" fillId="0" borderId="1" xfId="8" applyFont="1" applyBorder="1" applyAlignment="1">
      <alignment horizontal="left" vertical="center" wrapText="1" indent="1"/>
    </xf>
    <xf numFmtId="0" fontId="28" fillId="4" borderId="1" xfId="4" applyFont="1" applyFill="1" applyBorder="1" applyAlignment="1">
      <alignment horizontal="left"/>
    </xf>
    <xf numFmtId="166" fontId="28" fillId="2" borderId="1" xfId="7" applyNumberFormat="1" applyFont="1" applyFill="1" applyBorder="1" applyAlignment="1">
      <alignment horizontal="center"/>
    </xf>
    <xf numFmtId="166" fontId="28" fillId="5" borderId="1" xfId="7" applyNumberFormat="1" applyFont="1" applyFill="1" applyBorder="1" applyAlignment="1">
      <alignment horizontal="center"/>
    </xf>
    <xf numFmtId="0" fontId="29" fillId="5" borderId="1" xfId="0" applyFont="1" applyFill="1" applyBorder="1" applyAlignment="1">
      <alignment horizontal="center" vertical="center"/>
    </xf>
    <xf numFmtId="0" fontId="23" fillId="2" borderId="1" xfId="4" applyFont="1" applyFill="1" applyBorder="1"/>
    <xf numFmtId="0" fontId="29" fillId="4" borderId="0" xfId="0" applyFont="1" applyFill="1" applyAlignment="1">
      <alignment vertical="center"/>
    </xf>
    <xf numFmtId="0" fontId="28" fillId="5" borderId="1" xfId="6" applyNumberFormat="1" applyFont="1" applyFill="1" applyBorder="1" applyAlignment="1">
      <alignment horizontal="left" vertical="center"/>
    </xf>
    <xf numFmtId="0" fontId="47" fillId="2" borderId="8" xfId="0" applyFont="1" applyFill="1" applyBorder="1" applyAlignment="1">
      <alignment horizontal="right"/>
    </xf>
    <xf numFmtId="0" fontId="47" fillId="2" borderId="17" xfId="0" applyFont="1" applyFill="1" applyBorder="1" applyAlignment="1">
      <alignment horizontal="right"/>
    </xf>
    <xf numFmtId="0" fontId="47" fillId="2" borderId="17" xfId="0" applyFont="1" applyFill="1" applyBorder="1"/>
    <xf numFmtId="0" fontId="53" fillId="4" borderId="0" xfId="0" applyFont="1" applyFill="1"/>
    <xf numFmtId="0" fontId="54" fillId="3" borderId="9" xfId="0" applyFont="1" applyFill="1" applyBorder="1" applyAlignment="1">
      <alignment horizontal="left" wrapText="1"/>
    </xf>
    <xf numFmtId="0" fontId="54" fillId="3" borderId="26" xfId="0" applyFont="1" applyFill="1" applyBorder="1" applyAlignment="1">
      <alignment horizontal="left" wrapText="1"/>
    </xf>
    <xf numFmtId="0" fontId="53" fillId="4" borderId="17" xfId="0" applyFont="1" applyFill="1" applyBorder="1"/>
    <xf numFmtId="3" fontId="53" fillId="4" borderId="0" xfId="0" applyNumberFormat="1" applyFont="1" applyFill="1"/>
    <xf numFmtId="0" fontId="42" fillId="3" borderId="24" xfId="4" applyFont="1" applyFill="1" applyBorder="1" applyAlignment="1">
      <alignment horizontal="center" vertical="center"/>
    </xf>
    <xf numFmtId="0" fontId="42" fillId="3" borderId="9" xfId="4" applyFont="1" applyFill="1" applyBorder="1" applyAlignment="1">
      <alignment horizontal="center" vertical="center" wrapText="1"/>
    </xf>
    <xf numFmtId="0" fontId="41" fillId="4" borderId="0" xfId="0" applyFont="1" applyFill="1"/>
    <xf numFmtId="0" fontId="16" fillId="0" borderId="25" xfId="30" applyBorder="1" applyAlignment="1">
      <alignment horizontal="left" vertical="center" wrapText="1"/>
    </xf>
    <xf numFmtId="0" fontId="16" fillId="5" borderId="6" xfId="30" applyFill="1" applyBorder="1" applyAlignment="1" applyProtection="1">
      <alignment horizontal="left" vertical="center" wrapText="1"/>
      <protection locked="0"/>
    </xf>
    <xf numFmtId="3" fontId="16" fillId="5" borderId="6" xfId="30" applyNumberFormat="1" applyFill="1" applyBorder="1" applyAlignment="1" applyProtection="1">
      <alignment horizontal="left" vertical="center" wrapText="1"/>
      <protection locked="0"/>
    </xf>
    <xf numFmtId="0" fontId="16" fillId="5" borderId="19" xfId="30" applyFill="1" applyBorder="1" applyAlignment="1" applyProtection="1">
      <alignment horizontal="left" vertical="center" wrapText="1"/>
      <protection locked="0"/>
    </xf>
    <xf numFmtId="0" fontId="16" fillId="4" borderId="0" xfId="4" applyFont="1" applyFill="1" applyAlignment="1">
      <alignment vertical="center"/>
    </xf>
    <xf numFmtId="0" fontId="16" fillId="0" borderId="11" xfId="30" applyBorder="1" applyAlignment="1">
      <alignment horizontal="left" vertical="center" wrapText="1"/>
    </xf>
    <xf numFmtId="0" fontId="16" fillId="5" borderId="1" xfId="30" applyFill="1" applyBorder="1" applyAlignment="1" applyProtection="1">
      <alignment horizontal="left" vertical="center" wrapText="1"/>
      <protection locked="0"/>
    </xf>
    <xf numFmtId="3" fontId="16" fillId="5" borderId="1" xfId="30" applyNumberFormat="1" applyFill="1" applyBorder="1" applyAlignment="1" applyProtection="1">
      <alignment horizontal="left" vertical="center" wrapText="1"/>
      <protection locked="0"/>
    </xf>
    <xf numFmtId="0" fontId="16" fillId="5" borderId="2" xfId="30" applyFill="1" applyBorder="1" applyAlignment="1" applyProtection="1">
      <alignment horizontal="left" vertical="center" wrapText="1"/>
      <protection locked="0"/>
    </xf>
    <xf numFmtId="0" fontId="16" fillId="0" borderId="11" xfId="4" applyFont="1" applyBorder="1" applyAlignment="1">
      <alignment vertical="center"/>
    </xf>
    <xf numFmtId="0" fontId="16" fillId="5" borderId="1" xfId="4" applyFont="1" applyFill="1" applyBorder="1" applyAlignment="1" applyProtection="1">
      <alignment vertical="center"/>
      <protection locked="0"/>
    </xf>
    <xf numFmtId="0" fontId="16" fillId="5" borderId="2" xfId="4" applyFont="1" applyFill="1" applyBorder="1" applyAlignment="1" applyProtection="1">
      <alignment vertical="center"/>
      <protection locked="0"/>
    </xf>
    <xf numFmtId="0" fontId="16" fillId="0" borderId="11" xfId="4" applyFont="1" applyBorder="1" applyAlignment="1" applyProtection="1">
      <alignment vertical="center"/>
      <protection locked="0"/>
    </xf>
    <xf numFmtId="0" fontId="10" fillId="4" borderId="0" xfId="0" applyFont="1" applyFill="1"/>
    <xf numFmtId="0" fontId="16" fillId="5" borderId="11" xfId="4" applyFont="1" applyFill="1" applyBorder="1" applyAlignment="1" applyProtection="1">
      <alignment vertical="center"/>
      <protection locked="0"/>
    </xf>
    <xf numFmtId="0" fontId="28" fillId="4" borderId="0" xfId="15" applyFont="1" applyFill="1"/>
    <xf numFmtId="49" fontId="57" fillId="4" borderId="0" xfId="15" applyNumberFormat="1" applyFont="1" applyFill="1"/>
    <xf numFmtId="0" fontId="57" fillId="4" borderId="0" xfId="15" applyFont="1" applyFill="1"/>
    <xf numFmtId="0" fontId="23" fillId="4" borderId="0" xfId="15" applyFont="1" applyFill="1" applyAlignment="1">
      <alignment horizontal="left" wrapText="1"/>
    </xf>
    <xf numFmtId="6" fontId="28" fillId="5" borderId="1" xfId="15" applyNumberFormat="1" applyFont="1" applyFill="1" applyBorder="1" applyAlignment="1">
      <alignment horizontal="center" vertical="center"/>
    </xf>
    <xf numFmtId="0" fontId="28" fillId="5" borderId="1" xfId="15" applyFont="1" applyFill="1" applyBorder="1" applyAlignment="1">
      <alignment horizontal="center" vertical="center"/>
    </xf>
    <xf numFmtId="6" fontId="23" fillId="5" borderId="1" xfId="15" applyNumberFormat="1" applyFont="1" applyFill="1" applyBorder="1" applyAlignment="1">
      <alignment horizontal="center" vertical="center"/>
    </xf>
    <xf numFmtId="0" fontId="28" fillId="4" borderId="0" xfId="15" applyFont="1" applyFill="1" applyAlignment="1">
      <alignment horizontal="center" vertical="center"/>
    </xf>
    <xf numFmtId="49" fontId="28" fillId="4" borderId="0" xfId="15" applyNumberFormat="1" applyFont="1" applyFill="1"/>
    <xf numFmtId="0" fontId="18" fillId="3" borderId="9" xfId="4" applyFont="1" applyFill="1" applyBorder="1" applyAlignment="1">
      <alignment horizontal="center" vertical="center" wrapText="1"/>
    </xf>
    <xf numFmtId="6" fontId="28" fillId="5" borderId="6" xfId="15" applyNumberFormat="1" applyFont="1" applyFill="1" applyBorder="1" applyAlignment="1">
      <alignment horizontal="center" vertical="center"/>
    </xf>
    <xf numFmtId="0" fontId="28" fillId="5" borderId="6" xfId="15" applyFont="1" applyFill="1" applyBorder="1" applyAlignment="1">
      <alignment horizontal="center" vertical="center"/>
    </xf>
    <xf numFmtId="6" fontId="23" fillId="5" borderId="6" xfId="15" applyNumberFormat="1" applyFont="1" applyFill="1" applyBorder="1" applyAlignment="1">
      <alignment horizontal="center" vertical="center"/>
    </xf>
    <xf numFmtId="0" fontId="23" fillId="4" borderId="1" xfId="15" applyFont="1" applyFill="1" applyBorder="1" applyAlignment="1">
      <alignment horizontal="right" vertical="center" wrapText="1"/>
    </xf>
    <xf numFmtId="0" fontId="29" fillId="4" borderId="0" xfId="0" applyFont="1" applyFill="1" applyAlignment="1">
      <alignment horizontal="right"/>
    </xf>
    <xf numFmtId="0" fontId="29" fillId="2" borderId="1" xfId="0" applyFont="1" applyFill="1" applyBorder="1"/>
    <xf numFmtId="0" fontId="29" fillId="5" borderId="1" xfId="0" applyFont="1" applyFill="1" applyBorder="1"/>
    <xf numFmtId="0" fontId="55" fillId="4" borderId="0" xfId="0" applyFont="1" applyFill="1"/>
    <xf numFmtId="0" fontId="29" fillId="4" borderId="0" xfId="0" quotePrefix="1" applyFont="1" applyFill="1"/>
    <xf numFmtId="0" fontId="58" fillId="3" borderId="1" xfId="0" applyFont="1" applyFill="1" applyBorder="1" applyAlignment="1">
      <alignment horizontal="right"/>
    </xf>
    <xf numFmtId="0" fontId="29" fillId="0" borderId="0" xfId="0" applyFont="1"/>
    <xf numFmtId="0" fontId="29" fillId="0" borderId="0" xfId="0" applyFont="1" applyAlignment="1">
      <alignment horizontal="right"/>
    </xf>
    <xf numFmtId="0" fontId="58" fillId="3" borderId="1" xfId="0" applyFont="1" applyFill="1" applyBorder="1" applyAlignment="1">
      <alignment horizontal="center"/>
    </xf>
    <xf numFmtId="0" fontId="55" fillId="4" borderId="0" xfId="0" applyFont="1" applyFill="1" applyAlignment="1">
      <alignment horizontal="left"/>
    </xf>
    <xf numFmtId="0" fontId="58" fillId="3" borderId="1" xfId="0" applyFont="1" applyFill="1" applyBorder="1" applyAlignment="1">
      <alignment horizontal="left"/>
    </xf>
    <xf numFmtId="0" fontId="30" fillId="4" borderId="0" xfId="0" applyFont="1" applyFill="1" applyAlignment="1">
      <alignment horizontal="right"/>
    </xf>
    <xf numFmtId="0" fontId="58" fillId="3" borderId="23" xfId="0" applyFont="1" applyFill="1" applyBorder="1" applyAlignment="1">
      <alignment horizontal="center"/>
    </xf>
    <xf numFmtId="0" fontId="30" fillId="4" borderId="0" xfId="0" applyFont="1" applyFill="1"/>
    <xf numFmtId="0" fontId="29" fillId="11" borderId="1" xfId="0" applyFont="1" applyFill="1" applyBorder="1"/>
    <xf numFmtId="0" fontId="58" fillId="12" borderId="0" xfId="0" applyFont="1" applyFill="1"/>
    <xf numFmtId="0" fontId="24" fillId="12" borderId="0" xfId="0" applyFont="1" applyFill="1" applyAlignment="1">
      <alignment horizontal="right"/>
    </xf>
    <xf numFmtId="0" fontId="30" fillId="4" borderId="0" xfId="0" applyFont="1" applyFill="1" applyAlignment="1">
      <alignment horizontal="center"/>
    </xf>
    <xf numFmtId="0" fontId="27" fillId="3" borderId="1" xfId="0" applyFont="1" applyFill="1" applyBorder="1"/>
    <xf numFmtId="0" fontId="30" fillId="4" borderId="0" xfId="0" applyFont="1" applyFill="1" applyAlignment="1">
      <alignment horizontal="left"/>
    </xf>
    <xf numFmtId="0" fontId="35" fillId="4" borderId="0" xfId="0" applyFont="1" applyFill="1" applyAlignment="1">
      <alignment horizontal="center"/>
    </xf>
    <xf numFmtId="0" fontId="23" fillId="4" borderId="1" xfId="0" applyFont="1" applyFill="1" applyBorder="1" applyAlignment="1">
      <alignment horizontal="left"/>
    </xf>
    <xf numFmtId="0" fontId="29" fillId="4" borderId="1" xfId="0" applyFont="1" applyFill="1" applyBorder="1" applyAlignment="1">
      <alignment horizontal="center"/>
    </xf>
    <xf numFmtId="0" fontId="30" fillId="4" borderId="1" xfId="0" applyFont="1" applyFill="1" applyBorder="1"/>
    <xf numFmtId="0" fontId="35" fillId="4" borderId="18" xfId="0" applyFont="1" applyFill="1" applyBorder="1" applyAlignment="1">
      <alignment horizontal="center"/>
    </xf>
    <xf numFmtId="0" fontId="61" fillId="4" borderId="1" xfId="0" applyFont="1" applyFill="1" applyBorder="1" applyAlignment="1">
      <alignment horizontal="center"/>
    </xf>
    <xf numFmtId="49" fontId="29" fillId="2" borderId="1" xfId="0" applyNumberFormat="1" applyFont="1" applyFill="1" applyBorder="1" applyAlignment="1">
      <alignment horizontal="right"/>
    </xf>
    <xf numFmtId="0" fontId="34" fillId="2" borderId="1" xfId="0" applyFont="1" applyFill="1" applyBorder="1"/>
    <xf numFmtId="0" fontId="28" fillId="4" borderId="6" xfId="15" applyFont="1" applyFill="1" applyBorder="1" applyAlignment="1">
      <alignment horizontal="left" vertical="center" wrapText="1"/>
    </xf>
    <xf numFmtId="0" fontId="28" fillId="4" borderId="1" xfId="15" applyFont="1" applyFill="1" applyBorder="1" applyAlignment="1">
      <alignment horizontal="left" vertical="center" wrapText="1"/>
    </xf>
    <xf numFmtId="14" fontId="54" fillId="3" borderId="24" xfId="0" applyNumberFormat="1" applyFont="1" applyFill="1" applyBorder="1" applyAlignment="1">
      <alignment horizontal="center" wrapText="1"/>
    </xf>
    <xf numFmtId="14" fontId="54" fillId="3" borderId="9" xfId="0" applyNumberFormat="1" applyFont="1" applyFill="1" applyBorder="1" applyAlignment="1">
      <alignment horizontal="center" wrapText="1"/>
    </xf>
    <xf numFmtId="14" fontId="54" fillId="3" borderId="26" xfId="0" applyNumberFormat="1" applyFont="1" applyFill="1" applyBorder="1" applyAlignment="1">
      <alignment horizontal="center" wrapText="1"/>
    </xf>
    <xf numFmtId="0" fontId="34" fillId="2" borderId="1" xfId="0" applyFont="1" applyFill="1" applyBorder="1" applyAlignment="1">
      <alignment horizontal="center"/>
    </xf>
    <xf numFmtId="0" fontId="6" fillId="4" borderId="0" xfId="15" applyFont="1" applyFill="1" applyAlignment="1">
      <alignment horizontal="center" vertical="center"/>
    </xf>
    <xf numFmtId="0" fontId="28" fillId="4" borderId="0" xfId="15" applyFont="1" applyFill="1" applyProtection="1">
      <protection locked="0"/>
    </xf>
    <xf numFmtId="0" fontId="20" fillId="4" borderId="0" xfId="33" applyFont="1" applyFill="1" applyAlignment="1" applyProtection="1">
      <alignment vertical="center" wrapText="1"/>
      <protection locked="0"/>
    </xf>
    <xf numFmtId="0" fontId="57" fillId="4" borderId="0" xfId="15" applyFont="1" applyFill="1" applyProtection="1">
      <protection locked="0"/>
    </xf>
    <xf numFmtId="49" fontId="57" fillId="4" borderId="0" xfId="15" applyNumberFormat="1" applyFont="1" applyFill="1" applyProtection="1">
      <protection locked="0"/>
    </xf>
    <xf numFmtId="0" fontId="62" fillId="4" borderId="0" xfId="15" applyFont="1" applyFill="1" applyProtection="1">
      <protection locked="0"/>
    </xf>
    <xf numFmtId="49" fontId="8" fillId="4" borderId="0" xfId="15" applyNumberFormat="1" applyFont="1" applyFill="1" applyProtection="1">
      <protection locked="0"/>
    </xf>
    <xf numFmtId="0" fontId="8" fillId="4" borderId="0" xfId="15" applyFont="1" applyFill="1" applyProtection="1">
      <protection locked="0"/>
    </xf>
    <xf numFmtId="0" fontId="62" fillId="0" borderId="0" xfId="15" applyFont="1" applyProtection="1">
      <protection locked="0"/>
    </xf>
    <xf numFmtId="0" fontId="8" fillId="0" borderId="0" xfId="15" applyFont="1" applyProtection="1">
      <protection locked="0"/>
    </xf>
    <xf numFmtId="0" fontId="57" fillId="0" borderId="0" xfId="15" applyFont="1" applyProtection="1">
      <protection locked="0"/>
    </xf>
    <xf numFmtId="0" fontId="28" fillId="4" borderId="0" xfId="4" applyFont="1" applyFill="1"/>
    <xf numFmtId="0" fontId="23" fillId="4" borderId="0" xfId="15" applyFont="1" applyFill="1" applyAlignment="1">
      <alignment horizontal="left" vertical="center"/>
    </xf>
    <xf numFmtId="0" fontId="28" fillId="4" borderId="0" xfId="15" applyFont="1" applyFill="1" applyAlignment="1">
      <alignment horizontal="left" vertical="center"/>
    </xf>
    <xf numFmtId="0" fontId="23" fillId="2" borderId="1" xfId="15" applyFont="1" applyFill="1" applyBorder="1" applyAlignment="1">
      <alignment vertical="center" wrapText="1"/>
    </xf>
    <xf numFmtId="0" fontId="32" fillId="5" borderId="1" xfId="14" applyFont="1" applyFill="1" applyBorder="1" applyAlignment="1" applyProtection="1">
      <alignment horizontal="center" vertical="center"/>
      <protection locked="0"/>
    </xf>
    <xf numFmtId="0" fontId="27" fillId="8" borderId="1" xfId="15" applyFont="1" applyFill="1" applyBorder="1" applyAlignment="1">
      <alignment horizontal="left" vertical="center" wrapText="1" indent="3"/>
    </xf>
    <xf numFmtId="10" fontId="28" fillId="5" borderId="1" xfId="7" applyNumberFormat="1" applyFont="1" applyFill="1" applyBorder="1" applyAlignment="1" applyProtection="1">
      <alignment horizontal="center" vertical="center" wrapText="1"/>
      <protection locked="0"/>
    </xf>
    <xf numFmtId="0" fontId="36" fillId="4" borderId="0" xfId="17" applyFont="1" applyFill="1" applyAlignment="1">
      <alignment horizontal="left" vertical="top"/>
    </xf>
    <xf numFmtId="3" fontId="0" fillId="4" borderId="0" xfId="0" applyNumberFormat="1" applyFill="1"/>
    <xf numFmtId="3" fontId="46" fillId="3" borderId="28" xfId="0" applyNumberFormat="1" applyFont="1" applyFill="1" applyBorder="1" applyAlignment="1">
      <alignment horizontal="center" wrapText="1"/>
    </xf>
    <xf numFmtId="3" fontId="47" fillId="2" borderId="17" xfId="0" quotePrefix="1" applyNumberFormat="1" applyFont="1" applyFill="1" applyBorder="1" applyAlignment="1">
      <alignment horizontal="center"/>
    </xf>
    <xf numFmtId="3" fontId="47" fillId="2" borderId="17" xfId="0" applyNumberFormat="1" applyFont="1" applyFill="1" applyBorder="1" applyAlignment="1">
      <alignment horizontal="center"/>
    </xf>
    <xf numFmtId="3" fontId="56" fillId="2" borderId="17" xfId="0" applyNumberFormat="1" applyFont="1" applyFill="1" applyBorder="1" applyAlignment="1">
      <alignment horizontal="center"/>
    </xf>
    <xf numFmtId="0" fontId="0" fillId="4" borderId="22" xfId="0" applyFill="1" applyBorder="1"/>
    <xf numFmtId="0" fontId="47" fillId="4" borderId="0" xfId="0" applyFont="1" applyFill="1"/>
    <xf numFmtId="0" fontId="53" fillId="4" borderId="22" xfId="0" applyFont="1" applyFill="1" applyBorder="1"/>
    <xf numFmtId="0" fontId="64" fillId="4" borderId="0" xfId="0" applyFont="1" applyFill="1"/>
    <xf numFmtId="166" fontId="47" fillId="2" borderId="11" xfId="26" applyNumberFormat="1" applyFont="1" applyFill="1" applyBorder="1" applyAlignment="1">
      <alignment horizontal="center"/>
    </xf>
    <xf numFmtId="166" fontId="47" fillId="2" borderId="1" xfId="26" applyNumberFormat="1" applyFont="1" applyFill="1" applyBorder="1" applyAlignment="1">
      <alignment horizontal="center"/>
    </xf>
    <xf numFmtId="166" fontId="47" fillId="2" borderId="2" xfId="26" applyNumberFormat="1" applyFont="1" applyFill="1" applyBorder="1" applyAlignment="1">
      <alignment horizontal="center"/>
    </xf>
    <xf numFmtId="0" fontId="26" fillId="5" borderId="1" xfId="15" applyFont="1" applyFill="1" applyBorder="1" applyAlignment="1">
      <alignment horizontal="center" vertical="center"/>
    </xf>
    <xf numFmtId="0" fontId="29" fillId="4" borderId="1" xfId="8" applyFont="1" applyFill="1" applyBorder="1" applyAlignment="1">
      <alignment horizontal="left" vertical="center" wrapText="1"/>
    </xf>
    <xf numFmtId="0" fontId="29" fillId="5" borderId="6" xfId="0" applyFont="1" applyFill="1" applyBorder="1" applyAlignment="1" applyProtection="1">
      <alignment horizontal="left" vertical="top" wrapText="1"/>
      <protection locked="0"/>
    </xf>
    <xf numFmtId="0" fontId="16" fillId="5" borderId="6" xfId="30" applyFill="1" applyBorder="1" applyAlignment="1" applyProtection="1">
      <alignment horizontal="center" vertical="center" wrapText="1"/>
      <protection locked="0"/>
    </xf>
    <xf numFmtId="0" fontId="28" fillId="5" borderId="1" xfId="6" applyNumberFormat="1" applyFont="1" applyFill="1" applyBorder="1" applyAlignment="1">
      <alignment horizontal="center" vertical="center"/>
    </xf>
    <xf numFmtId="0" fontId="27" fillId="3" borderId="2" xfId="4" applyFont="1" applyFill="1" applyBorder="1" applyAlignment="1">
      <alignment horizontal="center" vertical="center" wrapText="1"/>
    </xf>
    <xf numFmtId="0" fontId="28" fillId="2" borderId="1" xfId="6" applyNumberFormat="1" applyFont="1" applyFill="1" applyBorder="1" applyAlignment="1">
      <alignment horizontal="center" vertical="center"/>
    </xf>
    <xf numFmtId="0" fontId="28" fillId="5" borderId="11" xfId="6" applyNumberFormat="1" applyFont="1" applyFill="1" applyBorder="1" applyAlignment="1">
      <alignment vertical="center"/>
    </xf>
    <xf numFmtId="0" fontId="65" fillId="4" borderId="0" xfId="0" applyFont="1" applyFill="1"/>
    <xf numFmtId="0" fontId="48" fillId="4" borderId="0" xfId="4" applyFont="1" applyFill="1"/>
    <xf numFmtId="0" fontId="42" fillId="3" borderId="31" xfId="4" applyFont="1" applyFill="1" applyBorder="1" applyAlignment="1">
      <alignment horizontal="center" vertical="center" wrapText="1"/>
    </xf>
    <xf numFmtId="0" fontId="42" fillId="3" borderId="30" xfId="4" applyFont="1" applyFill="1" applyBorder="1" applyAlignment="1">
      <alignment horizontal="center" vertical="center" wrapText="1"/>
    </xf>
    <xf numFmtId="0" fontId="39" fillId="4" borderId="0" xfId="4" applyFont="1" applyFill="1" applyAlignment="1">
      <alignment vertical="center"/>
    </xf>
    <xf numFmtId="0" fontId="0" fillId="4" borderId="0" xfId="0" applyFill="1" applyAlignment="1">
      <alignment vertical="center"/>
    </xf>
    <xf numFmtId="0" fontId="23" fillId="2" borderId="6" xfId="4" applyFont="1" applyFill="1" applyBorder="1" applyAlignment="1">
      <alignment horizontal="center" vertical="center" wrapText="1"/>
    </xf>
    <xf numFmtId="0" fontId="27" fillId="3" borderId="2" xfId="0" applyFont="1" applyFill="1" applyBorder="1" applyAlignment="1">
      <alignment vertical="center"/>
    </xf>
    <xf numFmtId="0" fontId="27" fillId="3" borderId="17" xfId="0" applyFont="1" applyFill="1" applyBorder="1" applyAlignment="1">
      <alignment vertical="center"/>
    </xf>
    <xf numFmtId="0" fontId="27" fillId="3" borderId="11" xfId="0" applyFont="1" applyFill="1" applyBorder="1" applyAlignment="1">
      <alignment vertical="center"/>
    </xf>
    <xf numFmtId="0" fontId="27" fillId="3" borderId="1" xfId="0" applyFont="1" applyFill="1" applyBorder="1" applyAlignment="1">
      <alignment horizontal="right" vertical="center"/>
    </xf>
    <xf numFmtId="167" fontId="29" fillId="5" borderId="1" xfId="27" applyNumberFormat="1" applyFont="1" applyFill="1" applyBorder="1" applyAlignment="1" applyProtection="1">
      <alignment horizontal="center" vertical="center" wrapText="1"/>
      <protection locked="0"/>
    </xf>
    <xf numFmtId="0" fontId="66" fillId="4" borderId="0" xfId="4" applyFont="1" applyFill="1" applyAlignment="1">
      <alignment vertical="center"/>
    </xf>
    <xf numFmtId="0" fontId="29" fillId="10" borderId="1" xfId="0" applyFont="1" applyFill="1" applyBorder="1" applyAlignment="1">
      <alignment horizontal="center" vertical="center"/>
    </xf>
    <xf numFmtId="165" fontId="23" fillId="5" borderId="6" xfId="6" applyNumberFormat="1" applyFont="1" applyFill="1" applyBorder="1" applyAlignment="1">
      <alignment horizontal="center" vertical="center"/>
    </xf>
    <xf numFmtId="164" fontId="27" fillId="3" borderId="1" xfId="5" applyNumberFormat="1" applyFont="1" applyFill="1" applyBorder="1" applyAlignment="1">
      <alignment vertical="center"/>
    </xf>
    <xf numFmtId="164" fontId="27" fillId="3" borderId="1" xfId="5" applyNumberFormat="1" applyFont="1" applyFill="1" applyBorder="1" applyAlignment="1">
      <alignment horizontal="center" vertical="center" wrapText="1"/>
    </xf>
    <xf numFmtId="164" fontId="27" fillId="3" borderId="5" xfId="5" applyNumberFormat="1" applyFont="1" applyFill="1" applyBorder="1" applyAlignment="1">
      <alignment horizontal="center" vertical="center" wrapText="1"/>
    </xf>
    <xf numFmtId="0" fontId="27" fillId="3" borderId="2" xfId="0" applyFont="1" applyFill="1" applyBorder="1"/>
    <xf numFmtId="0" fontId="28" fillId="2" borderId="1" xfId="20" applyFont="1" applyFill="1" applyBorder="1" applyAlignment="1">
      <alignment horizontal="center" vertical="center" wrapText="1"/>
    </xf>
    <xf numFmtId="0" fontId="29" fillId="6" borderId="1" xfId="0" applyFont="1" applyFill="1" applyBorder="1"/>
    <xf numFmtId="0" fontId="29" fillId="6" borderId="2" xfId="0" applyFont="1" applyFill="1" applyBorder="1" applyAlignment="1">
      <alignment vertical="center"/>
    </xf>
    <xf numFmtId="0" fontId="29" fillId="6" borderId="1" xfId="0" applyFont="1" applyFill="1" applyBorder="1" applyAlignment="1">
      <alignment vertical="center"/>
    </xf>
    <xf numFmtId="14" fontId="29" fillId="6" borderId="1" xfId="0" applyNumberFormat="1" applyFont="1" applyFill="1" applyBorder="1" applyAlignment="1">
      <alignment horizontal="center" vertical="center"/>
    </xf>
    <xf numFmtId="0" fontId="29" fillId="6" borderId="1" xfId="0" applyFont="1" applyFill="1" applyBorder="1" applyAlignment="1" applyProtection="1">
      <alignment horizontal="center" vertical="center"/>
      <protection locked="0"/>
    </xf>
    <xf numFmtId="0" fontId="29" fillId="6" borderId="1" xfId="0" applyFont="1" applyFill="1" applyBorder="1" applyAlignment="1">
      <alignment horizontal="center"/>
    </xf>
    <xf numFmtId="49" fontId="29" fillId="6" borderId="1" xfId="0" applyNumberFormat="1" applyFont="1" applyFill="1" applyBorder="1" applyAlignment="1">
      <alignment horizontal="center"/>
    </xf>
    <xf numFmtId="0" fontId="29" fillId="6" borderId="1" xfId="0" applyFont="1" applyFill="1" applyBorder="1" applyAlignment="1">
      <alignment horizontal="left"/>
    </xf>
    <xf numFmtId="49" fontId="29" fillId="6" borderId="1" xfId="0" quotePrefix="1" applyNumberFormat="1" applyFont="1" applyFill="1" applyBorder="1" applyAlignment="1">
      <alignment horizontal="center"/>
    </xf>
    <xf numFmtId="0" fontId="59" fillId="0" borderId="1" xfId="0" applyFont="1" applyBorder="1" applyAlignment="1" applyProtection="1">
      <alignment horizontal="center"/>
      <protection locked="0"/>
    </xf>
    <xf numFmtId="0" fontId="59" fillId="0" borderId="1" xfId="0" applyFont="1" applyBorder="1"/>
    <xf numFmtId="0" fontId="29" fillId="0" borderId="1" xfId="0" applyFont="1" applyBorder="1" applyAlignment="1">
      <alignment horizontal="center"/>
    </xf>
    <xf numFmtId="0" fontId="59" fillId="0" borderId="1" xfId="0" applyFont="1" applyBorder="1" applyAlignment="1" applyProtection="1">
      <alignment wrapText="1"/>
      <protection locked="0"/>
    </xf>
    <xf numFmtId="0" fontId="3" fillId="4" borderId="33" xfId="0" applyFont="1" applyFill="1" applyBorder="1"/>
    <xf numFmtId="0" fontId="3" fillId="4" borderId="35" xfId="0" applyFont="1" applyFill="1" applyBorder="1" applyAlignment="1">
      <alignment horizontal="left" vertical="top"/>
    </xf>
    <xf numFmtId="0" fontId="18" fillId="3" borderId="40" xfId="0" applyFont="1" applyFill="1" applyBorder="1" applyAlignment="1">
      <alignment horizontal="left" vertical="center"/>
    </xf>
    <xf numFmtId="0" fontId="3" fillId="4" borderId="41" xfId="1" applyFont="1" applyFill="1" applyBorder="1" applyAlignment="1">
      <alignment vertical="center" wrapText="1"/>
    </xf>
    <xf numFmtId="0" fontId="3" fillId="4" borderId="35" xfId="1" applyFont="1" applyFill="1" applyBorder="1" applyAlignment="1">
      <alignment vertical="center" wrapText="1"/>
    </xf>
    <xf numFmtId="0" fontId="4" fillId="2" borderId="42" xfId="1" applyFont="1" applyFill="1" applyBorder="1" applyAlignment="1">
      <alignment vertical="center" wrapText="1"/>
    </xf>
    <xf numFmtId="0" fontId="4" fillId="2" borderId="44" xfId="1" applyFont="1" applyFill="1" applyBorder="1" applyAlignment="1">
      <alignment vertical="center" wrapText="1"/>
    </xf>
    <xf numFmtId="0" fontId="3" fillId="2" borderId="45" xfId="1" applyFont="1" applyFill="1" applyBorder="1" applyAlignment="1">
      <alignment vertical="center" wrapText="1"/>
    </xf>
    <xf numFmtId="0" fontId="4" fillId="2" borderId="46" xfId="1" applyFont="1" applyFill="1" applyBorder="1" applyAlignment="1">
      <alignment vertical="center" wrapText="1"/>
    </xf>
    <xf numFmtId="0" fontId="3" fillId="2" borderId="47" xfId="1" applyFont="1" applyFill="1" applyBorder="1" applyAlignment="1">
      <alignment vertical="center" wrapText="1"/>
    </xf>
    <xf numFmtId="0" fontId="3" fillId="4" borderId="41" xfId="1" applyFont="1" applyFill="1" applyBorder="1" applyAlignment="1">
      <alignment horizontal="left" vertical="center" wrapText="1"/>
    </xf>
    <xf numFmtId="0" fontId="3" fillId="4" borderId="35" xfId="1" applyFont="1" applyFill="1" applyBorder="1" applyAlignment="1">
      <alignment horizontal="left" vertical="center" wrapText="1"/>
    </xf>
    <xf numFmtId="0" fontId="3" fillId="4" borderId="41" xfId="0" applyFont="1" applyFill="1" applyBorder="1"/>
    <xf numFmtId="0" fontId="3" fillId="4" borderId="35" xfId="0" applyFont="1" applyFill="1" applyBorder="1"/>
    <xf numFmtId="164" fontId="3" fillId="2" borderId="43" xfId="1" quotePrefix="1" applyNumberFormat="1" applyFont="1" applyFill="1" applyBorder="1" applyAlignment="1">
      <alignment vertical="center" wrapText="1"/>
    </xf>
    <xf numFmtId="164" fontId="3" fillId="2" borderId="45" xfId="1" quotePrefix="1" applyNumberFormat="1" applyFont="1" applyFill="1" applyBorder="1" applyAlignment="1">
      <alignment vertical="center" wrapText="1"/>
    </xf>
    <xf numFmtId="164" fontId="3" fillId="2" borderId="47" xfId="1" quotePrefix="1" applyNumberFormat="1" applyFont="1" applyFill="1" applyBorder="1" applyAlignment="1">
      <alignment vertical="center" wrapText="1"/>
    </xf>
    <xf numFmtId="164" fontId="3" fillId="2" borderId="45" xfId="1" quotePrefix="1" applyNumberFormat="1" applyFont="1" applyFill="1" applyBorder="1" applyAlignment="1">
      <alignment horizontal="left" vertical="center" wrapText="1"/>
    </xf>
    <xf numFmtId="164" fontId="3" fillId="2" borderId="47" xfId="1" quotePrefix="1" applyNumberFormat="1" applyFont="1" applyFill="1" applyBorder="1" applyAlignment="1">
      <alignment horizontal="left" vertical="center" wrapText="1"/>
    </xf>
    <xf numFmtId="164" fontId="3" fillId="0" borderId="44" xfId="1" quotePrefix="1" applyNumberFormat="1" applyFont="1" applyBorder="1" applyAlignment="1">
      <alignment horizontal="left" vertical="center" wrapText="1"/>
    </xf>
    <xf numFmtId="164" fontId="3" fillId="0" borderId="46" xfId="1" quotePrefix="1" applyNumberFormat="1" applyFont="1" applyBorder="1" applyAlignment="1">
      <alignment horizontal="left" vertical="center" wrapText="1"/>
    </xf>
    <xf numFmtId="164" fontId="3" fillId="0" borderId="42" xfId="1" quotePrefix="1" applyNumberFormat="1" applyFont="1" applyBorder="1" applyAlignment="1">
      <alignment vertical="center" wrapText="1"/>
    </xf>
    <xf numFmtId="164" fontId="3" fillId="0" borderId="44" xfId="1" quotePrefix="1" applyNumberFormat="1" applyFont="1" applyBorder="1" applyAlignment="1">
      <alignment vertical="center" wrapText="1"/>
    </xf>
    <xf numFmtId="164" fontId="3" fillId="0" borderId="46" xfId="1" quotePrefix="1" applyNumberFormat="1" applyFont="1" applyBorder="1" applyAlignment="1">
      <alignment vertical="center" wrapText="1"/>
    </xf>
    <xf numFmtId="0" fontId="6" fillId="3" borderId="20" xfId="0" applyFont="1" applyFill="1" applyBorder="1" applyAlignment="1">
      <alignment horizontal="left" vertical="center"/>
    </xf>
    <xf numFmtId="0" fontId="44" fillId="4" borderId="54" xfId="0" applyFont="1" applyFill="1" applyBorder="1" applyAlignment="1">
      <alignment horizontal="left" vertical="top"/>
    </xf>
    <xf numFmtId="164" fontId="18" fillId="3" borderId="42" xfId="1" quotePrefix="1" applyNumberFormat="1" applyFont="1" applyFill="1" applyBorder="1" applyAlignment="1">
      <alignment horizontal="left" vertical="center" wrapText="1"/>
    </xf>
    <xf numFmtId="164" fontId="18" fillId="3" borderId="43" xfId="1" quotePrefix="1" applyNumberFormat="1" applyFont="1" applyFill="1" applyBorder="1" applyAlignment="1">
      <alignment horizontal="left" vertical="center" wrapText="1"/>
    </xf>
    <xf numFmtId="0" fontId="3" fillId="2" borderId="49" xfId="1" applyFont="1" applyFill="1" applyBorder="1" applyAlignment="1">
      <alignment vertical="center" wrapText="1"/>
    </xf>
    <xf numFmtId="0" fontId="18" fillId="3" borderId="42" xfId="1" quotePrefix="1" applyFont="1" applyFill="1" applyBorder="1" applyAlignment="1">
      <alignment horizontal="left" vertical="center" wrapText="1"/>
    </xf>
    <xf numFmtId="0" fontId="18" fillId="3" borderId="43" xfId="1" quotePrefix="1" applyFont="1" applyFill="1" applyBorder="1" applyAlignment="1">
      <alignment horizontal="left" vertical="center" wrapText="1"/>
    </xf>
    <xf numFmtId="3" fontId="29" fillId="2" borderId="1" xfId="0" applyNumberFormat="1" applyFont="1" applyFill="1" applyBorder="1" applyAlignment="1">
      <alignment horizontal="center"/>
    </xf>
    <xf numFmtId="0" fontId="55" fillId="4" borderId="0" xfId="41" applyFont="1" applyFill="1"/>
    <xf numFmtId="0" fontId="29" fillId="4" borderId="0" xfId="41" applyFont="1" applyFill="1"/>
    <xf numFmtId="0" fontId="3" fillId="4" borderId="56" xfId="0" applyFont="1" applyFill="1" applyBorder="1" applyAlignment="1">
      <alignment horizontal="left" vertical="top"/>
    </xf>
    <xf numFmtId="0" fontId="3" fillId="4" borderId="55" xfId="1" applyFont="1" applyFill="1" applyBorder="1" applyAlignment="1" applyProtection="1">
      <alignment horizontal="left" vertical="top" wrapText="1"/>
      <protection hidden="1"/>
    </xf>
    <xf numFmtId="0" fontId="3" fillId="4" borderId="55" xfId="1" applyFont="1" applyFill="1" applyBorder="1" applyAlignment="1">
      <alignment vertical="center" wrapText="1"/>
    </xf>
    <xf numFmtId="0" fontId="3" fillId="4" borderId="56" xfId="1" applyFont="1" applyFill="1" applyBorder="1" applyAlignment="1">
      <alignment vertical="center" wrapText="1"/>
    </xf>
    <xf numFmtId="0" fontId="3" fillId="0" borderId="55" xfId="1" applyFont="1" applyBorder="1" applyAlignment="1">
      <alignment horizontal="left" vertical="center" wrapText="1"/>
    </xf>
    <xf numFmtId="0" fontId="3" fillId="4" borderId="56" xfId="1" applyFont="1" applyFill="1" applyBorder="1" applyAlignment="1">
      <alignment horizontal="left" vertical="center" wrapText="1"/>
    </xf>
    <xf numFmtId="0" fontId="3" fillId="0" borderId="56" xfId="1" applyFont="1" applyBorder="1" applyAlignment="1">
      <alignment horizontal="left" vertical="center" wrapText="1"/>
    </xf>
    <xf numFmtId="0" fontId="3" fillId="4" borderId="55" xfId="0" applyFont="1" applyFill="1" applyBorder="1" applyAlignment="1">
      <alignment horizontal="left" vertical="top"/>
    </xf>
    <xf numFmtId="0" fontId="13" fillId="7" borderId="65" xfId="15" applyFont="1" applyFill="1" applyBorder="1" applyAlignment="1" applyProtection="1">
      <alignment horizontal="center" vertical="center" wrapText="1"/>
      <protection locked="0"/>
    </xf>
    <xf numFmtId="10" fontId="28" fillId="0" borderId="65" xfId="7" applyNumberFormat="1" applyFont="1" applyBorder="1" applyAlignment="1" applyProtection="1">
      <alignment horizontal="center" vertical="center" wrapText="1"/>
      <protection locked="0"/>
    </xf>
    <xf numFmtId="0" fontId="3" fillId="2" borderId="44" xfId="1" applyFont="1" applyFill="1" applyBorder="1" applyAlignment="1">
      <alignment horizontal="center" vertical="center" wrapText="1"/>
    </xf>
    <xf numFmtId="0" fontId="3" fillId="2" borderId="45" xfId="1" applyFont="1" applyFill="1" applyBorder="1" applyAlignment="1">
      <alignment horizontal="center" vertical="center" wrapText="1"/>
    </xf>
    <xf numFmtId="0" fontId="3" fillId="2" borderId="46" xfId="1" applyFont="1" applyFill="1" applyBorder="1" applyAlignment="1">
      <alignment horizontal="center" vertical="center" wrapText="1"/>
    </xf>
    <xf numFmtId="0" fontId="3" fillId="2" borderId="47" xfId="1" applyFont="1" applyFill="1" applyBorder="1" applyAlignment="1">
      <alignment horizontal="center" vertical="center" wrapText="1"/>
    </xf>
    <xf numFmtId="0" fontId="3" fillId="5" borderId="50" xfId="0" applyFont="1" applyFill="1" applyBorder="1" applyAlignment="1" applyProtection="1">
      <alignment horizontal="center" vertical="top"/>
      <protection locked="0"/>
    </xf>
    <xf numFmtId="0" fontId="3" fillId="5" borderId="51" xfId="0" applyFont="1" applyFill="1" applyBorder="1" applyAlignment="1" applyProtection="1">
      <alignment horizontal="center" vertical="top"/>
      <protection locked="0"/>
    </xf>
    <xf numFmtId="14" fontId="3" fillId="5" borderId="52" xfId="0" applyNumberFormat="1" applyFont="1" applyFill="1" applyBorder="1" applyAlignment="1" applyProtection="1">
      <alignment horizontal="center" vertical="top"/>
      <protection locked="0"/>
    </xf>
    <xf numFmtId="14" fontId="3" fillId="5" borderId="53" xfId="0" applyNumberFormat="1" applyFont="1" applyFill="1" applyBorder="1" applyAlignment="1" applyProtection="1">
      <alignment horizontal="center" vertical="top"/>
      <protection locked="0"/>
    </xf>
    <xf numFmtId="0" fontId="3" fillId="5" borderId="61" xfId="0" applyFont="1" applyFill="1" applyBorder="1" applyAlignment="1" applyProtection="1">
      <alignment horizontal="center" vertical="top"/>
      <protection locked="0"/>
    </xf>
    <xf numFmtId="0" fontId="3" fillId="5" borderId="62" xfId="0" applyFont="1" applyFill="1" applyBorder="1" applyAlignment="1" applyProtection="1">
      <alignment horizontal="center" vertical="top"/>
      <protection locked="0"/>
    </xf>
    <xf numFmtId="0" fontId="3" fillId="0" borderId="59" xfId="1" applyFont="1" applyBorder="1" applyAlignment="1">
      <alignment horizontal="center" vertical="top" wrapText="1"/>
    </xf>
    <xf numFmtId="0" fontId="3" fillId="0" borderId="60" xfId="1" applyFont="1" applyBorder="1" applyAlignment="1">
      <alignment horizontal="center" vertical="top" wrapText="1"/>
    </xf>
    <xf numFmtId="0" fontId="3" fillId="2" borderId="36" xfId="1" applyFont="1" applyFill="1" applyBorder="1" applyAlignment="1">
      <alignment horizontal="center" vertical="center" wrapText="1"/>
    </xf>
    <xf numFmtId="0" fontId="3" fillId="2" borderId="37" xfId="1" applyFont="1" applyFill="1" applyBorder="1" applyAlignment="1">
      <alignment horizontal="center" vertical="center" wrapText="1"/>
    </xf>
    <xf numFmtId="0" fontId="3" fillId="2" borderId="48" xfId="1" applyFont="1" applyFill="1" applyBorder="1" applyAlignment="1">
      <alignment horizontal="center" vertical="center" wrapText="1"/>
    </xf>
    <xf numFmtId="0" fontId="3" fillId="2" borderId="49" xfId="1" applyFont="1" applyFill="1" applyBorder="1" applyAlignment="1">
      <alignment horizontal="center" vertical="center" wrapText="1"/>
    </xf>
    <xf numFmtId="165" fontId="3" fillId="2" borderId="36" xfId="1" applyNumberFormat="1" applyFont="1" applyFill="1" applyBorder="1" applyAlignment="1">
      <alignment horizontal="center" vertical="center" wrapText="1"/>
    </xf>
    <xf numFmtId="165" fontId="3" fillId="2" borderId="37" xfId="1" applyNumberFormat="1" applyFont="1" applyFill="1" applyBorder="1" applyAlignment="1">
      <alignment horizontal="center" vertical="center" wrapText="1"/>
    </xf>
    <xf numFmtId="0" fontId="3" fillId="2" borderId="42" xfId="1" applyFont="1" applyFill="1" applyBorder="1" applyAlignment="1">
      <alignment horizontal="center" vertical="center" wrapText="1"/>
    </xf>
    <xf numFmtId="0" fontId="3" fillId="2" borderId="43" xfId="1" applyFont="1" applyFill="1" applyBorder="1" applyAlignment="1">
      <alignment horizontal="center" vertical="center" wrapText="1"/>
    </xf>
    <xf numFmtId="0" fontId="32" fillId="4" borderId="38" xfId="0" applyFont="1" applyFill="1" applyBorder="1" applyAlignment="1">
      <alignment horizontal="center" vertical="top" wrapText="1"/>
    </xf>
    <xf numFmtId="0" fontId="32" fillId="4" borderId="39" xfId="0" applyFont="1" applyFill="1" applyBorder="1" applyAlignment="1">
      <alignment horizontal="center" vertical="top" wrapText="1"/>
    </xf>
    <xf numFmtId="0" fontId="8" fillId="4" borderId="57" xfId="0" applyFont="1" applyFill="1" applyBorder="1" applyAlignment="1">
      <alignment horizontal="center" vertical="top" wrapText="1"/>
    </xf>
    <xf numFmtId="0" fontId="8" fillId="4" borderId="58" xfId="0" applyFont="1" applyFill="1" applyBorder="1" applyAlignment="1">
      <alignment horizontal="center" vertical="top" wrapText="1"/>
    </xf>
    <xf numFmtId="0" fontId="3" fillId="4" borderId="38" xfId="0" applyFont="1" applyFill="1" applyBorder="1" applyAlignment="1">
      <alignment horizontal="center" vertical="top" wrapText="1"/>
    </xf>
    <xf numFmtId="0" fontId="3" fillId="4" borderId="39" xfId="0" applyFont="1" applyFill="1" applyBorder="1" applyAlignment="1">
      <alignment horizontal="center" vertical="top" wrapText="1"/>
    </xf>
    <xf numFmtId="164" fontId="3" fillId="2" borderId="36" xfId="1" applyNumberFormat="1" applyFont="1" applyFill="1" applyBorder="1" applyAlignment="1">
      <alignment horizontal="center" vertical="center" wrapText="1"/>
    </xf>
    <xf numFmtId="164" fontId="3" fillId="2" borderId="37" xfId="1" applyNumberFormat="1" applyFont="1" applyFill="1" applyBorder="1" applyAlignment="1">
      <alignment horizontal="center" vertical="center" wrapText="1"/>
    </xf>
    <xf numFmtId="0" fontId="18" fillId="3" borderId="0" xfId="0" applyFont="1" applyFill="1" applyAlignment="1">
      <alignment horizontal="center" vertical="center"/>
    </xf>
    <xf numFmtId="0" fontId="18" fillId="3" borderId="34" xfId="0" applyFont="1" applyFill="1" applyBorder="1" applyAlignment="1">
      <alignment horizontal="center" vertical="center"/>
    </xf>
    <xf numFmtId="0" fontId="3" fillId="0" borderId="59" xfId="0" applyFont="1" applyBorder="1" applyAlignment="1" applyProtection="1">
      <alignment horizontal="center" vertical="top" wrapText="1"/>
      <protection hidden="1"/>
    </xf>
    <xf numFmtId="0" fontId="3" fillId="0" borderId="60" xfId="0" applyFont="1" applyBorder="1" applyAlignment="1" applyProtection="1">
      <alignment horizontal="center" vertical="top" wrapText="1"/>
      <protection hidden="1"/>
    </xf>
    <xf numFmtId="0" fontId="19" fillId="4" borderId="0" xfId="0" applyFont="1" applyFill="1" applyAlignment="1" applyProtection="1">
      <alignment horizontal="left" wrapText="1"/>
      <protection hidden="1"/>
    </xf>
    <xf numFmtId="0" fontId="63" fillId="2" borderId="1" xfId="0" applyFont="1" applyFill="1" applyBorder="1" applyAlignment="1">
      <alignment horizontal="center" vertical="center"/>
    </xf>
    <xf numFmtId="0" fontId="3" fillId="4" borderId="0" xfId="0" applyFont="1" applyFill="1" applyAlignment="1">
      <alignment horizontal="left" vertical="top" wrapText="1"/>
    </xf>
    <xf numFmtId="0" fontId="28" fillId="5" borderId="2" xfId="6" applyNumberFormat="1" applyFont="1" applyFill="1" applyBorder="1" applyAlignment="1">
      <alignment horizontal="center" vertical="center"/>
    </xf>
    <xf numFmtId="0" fontId="28" fillId="5" borderId="11" xfId="6" applyNumberFormat="1" applyFont="1" applyFill="1" applyBorder="1" applyAlignment="1">
      <alignment horizontal="center" vertical="center"/>
    </xf>
    <xf numFmtId="0" fontId="27" fillId="3" borderId="2" xfId="4" applyFont="1" applyFill="1" applyBorder="1" applyAlignment="1">
      <alignment horizontal="center" vertical="center" wrapText="1"/>
    </xf>
    <xf numFmtId="0" fontId="27" fillId="3" borderId="17" xfId="4" applyFont="1" applyFill="1" applyBorder="1" applyAlignment="1">
      <alignment horizontal="center" vertical="center" wrapText="1"/>
    </xf>
    <xf numFmtId="0" fontId="28" fillId="5" borderId="1" xfId="6" applyNumberFormat="1" applyFont="1" applyFill="1" applyBorder="1" applyAlignment="1">
      <alignment horizontal="center" vertical="center"/>
    </xf>
    <xf numFmtId="0" fontId="3" fillId="6" borderId="13" xfId="0" applyFont="1" applyFill="1" applyBorder="1" applyAlignment="1" applyProtection="1">
      <alignment horizontal="center"/>
      <protection locked="0"/>
    </xf>
    <xf numFmtId="0" fontId="3" fillId="6" borderId="21" xfId="0" applyFont="1" applyFill="1" applyBorder="1" applyAlignment="1" applyProtection="1">
      <alignment horizontal="center"/>
      <protection locked="0"/>
    </xf>
    <xf numFmtId="0" fontId="3" fillId="6" borderId="14" xfId="0" applyFont="1" applyFill="1" applyBorder="1" applyAlignment="1" applyProtection="1">
      <alignment horizontal="center"/>
      <protection locked="0"/>
    </xf>
    <xf numFmtId="0" fontId="6" fillId="8" borderId="29" xfId="15" applyFont="1" applyFill="1" applyBorder="1" applyAlignment="1">
      <alignment horizontal="center" vertical="center"/>
    </xf>
    <xf numFmtId="0" fontId="6" fillId="8" borderId="0" xfId="15" applyFont="1" applyFill="1" applyAlignment="1">
      <alignment horizontal="center" vertical="center"/>
    </xf>
    <xf numFmtId="0" fontId="29" fillId="6" borderId="13" xfId="0" applyFont="1" applyFill="1" applyBorder="1" applyAlignment="1" applyProtection="1">
      <alignment horizontal="center"/>
      <protection locked="0"/>
    </xf>
    <xf numFmtId="0" fontId="29" fillId="6" borderId="21" xfId="0" applyFont="1" applyFill="1" applyBorder="1" applyAlignment="1" applyProtection="1">
      <alignment horizontal="center"/>
      <protection locked="0"/>
    </xf>
    <xf numFmtId="0" fontId="29" fillId="6" borderId="14" xfId="0" applyFont="1" applyFill="1" applyBorder="1" applyAlignment="1" applyProtection="1">
      <alignment horizontal="center"/>
      <protection locked="0"/>
    </xf>
    <xf numFmtId="0" fontId="23" fillId="4" borderId="0" xfId="15" applyFont="1" applyFill="1" applyAlignment="1">
      <alignment horizontal="left" vertical="top" wrapText="1"/>
    </xf>
    <xf numFmtId="0" fontId="23" fillId="4" borderId="0" xfId="15" applyFont="1" applyFill="1" applyAlignment="1">
      <alignment horizontal="left" wrapText="1"/>
    </xf>
    <xf numFmtId="0" fontId="6" fillId="8" borderId="63" xfId="15" applyFont="1" applyFill="1" applyBorder="1" applyAlignment="1">
      <alignment horizontal="center" vertical="center"/>
    </xf>
    <xf numFmtId="0" fontId="6" fillId="8" borderId="64" xfId="15" applyFont="1" applyFill="1" applyBorder="1" applyAlignment="1">
      <alignment horizontal="center" vertical="center"/>
    </xf>
    <xf numFmtId="0" fontId="35" fillId="6" borderId="13" xfId="0" applyFont="1" applyFill="1" applyBorder="1" applyAlignment="1" applyProtection="1">
      <alignment horizontal="center" vertical="center"/>
      <protection locked="0"/>
    </xf>
    <xf numFmtId="0" fontId="35" fillId="6" borderId="21" xfId="0" applyFont="1" applyFill="1" applyBorder="1" applyAlignment="1" applyProtection="1">
      <alignment horizontal="center" vertical="center"/>
      <protection locked="0"/>
    </xf>
    <xf numFmtId="0" fontId="35" fillId="6" borderId="14" xfId="0" applyFont="1" applyFill="1" applyBorder="1" applyAlignment="1" applyProtection="1">
      <alignment horizontal="center" vertical="center"/>
      <protection locked="0"/>
    </xf>
    <xf numFmtId="0" fontId="0" fillId="2" borderId="1" xfId="0" applyFill="1" applyBorder="1" applyAlignment="1">
      <alignment horizontal="center"/>
    </xf>
    <xf numFmtId="2" fontId="0" fillId="2" borderId="1" xfId="0" applyNumberFormat="1" applyFill="1" applyBorder="1" applyAlignment="1">
      <alignment horizontal="center"/>
    </xf>
    <xf numFmtId="0" fontId="38" fillId="9" borderId="16" xfId="14" applyFont="1" applyFill="1" applyBorder="1" applyAlignment="1" applyProtection="1">
      <alignment horizontal="center" vertical="center"/>
      <protection locked="0"/>
    </xf>
    <xf numFmtId="0" fontId="38" fillId="9" borderId="22" xfId="14" applyFont="1" applyFill="1" applyBorder="1" applyAlignment="1" applyProtection="1">
      <alignment horizontal="center" vertical="center"/>
      <protection locked="0"/>
    </xf>
    <xf numFmtId="0" fontId="38" fillId="9" borderId="15" xfId="14" applyFont="1" applyFill="1" applyBorder="1" applyAlignment="1" applyProtection="1">
      <alignment horizontal="center" vertical="center"/>
      <protection locked="0"/>
    </xf>
    <xf numFmtId="0" fontId="8" fillId="5" borderId="2" xfId="15" applyFont="1" applyFill="1" applyBorder="1" applyAlignment="1">
      <alignment horizontal="center" vertical="center"/>
    </xf>
    <xf numFmtId="0" fontId="8" fillId="5" borderId="11" xfId="15" applyFont="1" applyFill="1" applyBorder="1" applyAlignment="1">
      <alignment horizontal="center" vertical="center"/>
    </xf>
    <xf numFmtId="0" fontId="28" fillId="4" borderId="0" xfId="17" applyFont="1" applyFill="1" applyAlignment="1">
      <alignment horizontal="left" wrapText="1"/>
    </xf>
    <xf numFmtId="0" fontId="28" fillId="4" borderId="0" xfId="17" applyFont="1" applyFill="1" applyAlignment="1">
      <alignment horizontal="left" vertical="center" wrapText="1"/>
    </xf>
    <xf numFmtId="0" fontId="23" fillId="0" borderId="6" xfId="17" applyFont="1" applyBorder="1" applyAlignment="1">
      <alignment horizontal="left" vertical="center" wrapText="1"/>
    </xf>
    <xf numFmtId="0" fontId="23" fillId="0" borderId="1" xfId="17" applyFont="1" applyBorder="1" applyAlignment="1">
      <alignment horizontal="left" vertical="center" wrapText="1"/>
    </xf>
    <xf numFmtId="0" fontId="28" fillId="4" borderId="0" xfId="17" applyFont="1" applyFill="1" applyAlignment="1">
      <alignment horizontal="left" vertical="top" wrapText="1"/>
    </xf>
    <xf numFmtId="0" fontId="49" fillId="0" borderId="1" xfId="19" applyFont="1" applyBorder="1" applyAlignment="1">
      <alignment horizontal="left" vertical="top" wrapText="1"/>
    </xf>
    <xf numFmtId="0" fontId="23" fillId="0" borderId="1" xfId="17" applyFont="1" applyBorder="1" applyAlignment="1">
      <alignment horizontal="left" vertical="top" wrapText="1"/>
    </xf>
  </cellXfs>
  <cellStyles count="42">
    <cellStyle name="Currency" xfId="26" builtinId="4"/>
    <cellStyle name="Currency 2" xfId="6" xr:uid="{541D94EA-995F-46CB-B01B-F71EA27542B3}"/>
    <cellStyle name="Normal" xfId="0" builtinId="0"/>
    <cellStyle name="Normal 10" xfId="30" xr:uid="{BB519FC5-034C-4975-9706-50293541B1A7}"/>
    <cellStyle name="Normal 11 2" xfId="12" xr:uid="{61714E26-7EE7-45C2-A4E7-CB77FBF606F8}"/>
    <cellStyle name="Normal 13 2 2" xfId="33" xr:uid="{9F0320B3-2FA9-4849-9B23-43E5DCF63C30}"/>
    <cellStyle name="Normal 2" xfId="5" xr:uid="{9B6016F9-9EEE-4962-8F91-4AFB2C097AD3}"/>
    <cellStyle name="Normal 2 2 2" xfId="25" xr:uid="{55991C86-BC5B-43BC-8672-1C346AB88BF3}"/>
    <cellStyle name="Normal 2 2 2 2" xfId="16" xr:uid="{CF7FC152-F7C9-4366-826D-26C19B5757CB}"/>
    <cellStyle name="Normal 2 3" xfId="21" xr:uid="{AB301256-6891-469D-8AC1-D9E0C08E4D44}"/>
    <cellStyle name="Normal 3 2 2" xfId="8" xr:uid="{88595AF6-9B7B-48D7-84F9-6D05A71538EF}"/>
    <cellStyle name="Normal 3 2 2 2" xfId="41" xr:uid="{15C066C6-5D6A-4C7D-AA12-8673340FC322}"/>
    <cellStyle name="Normal 3 2 2 3" xfId="14" xr:uid="{958B0BC0-E896-4242-8183-2D7A21B34A6F}"/>
    <cellStyle name="Normal 3 3" xfId="24" xr:uid="{3540D14F-8081-4411-A3F7-1B164E1C5CC6}"/>
    <cellStyle name="Normal 38" xfId="15" xr:uid="{8B066E4F-2ADF-4E47-87E6-9B54D22B6629}"/>
    <cellStyle name="Normal 4 2 2" xfId="11" xr:uid="{7FD1E147-5FF9-4E9B-A1CB-4EDA874426C4}"/>
    <cellStyle name="Normal 4 2 2 2" xfId="39" xr:uid="{27D2AF8F-7420-4AAC-A687-E73A82533394}"/>
    <cellStyle name="Normal 4 3" xfId="1" xr:uid="{0C063809-4B38-4622-86D5-710A17DA2D2B}"/>
    <cellStyle name="Normal 4 3 2" xfId="13" xr:uid="{C935CBCC-B659-421F-8F71-EB14A4B58423}"/>
    <cellStyle name="Normal 4 3 2 2" xfId="18" xr:uid="{BE7E95F1-54CC-4399-9A52-1C4FBD1F432B}"/>
    <cellStyle name="Normal 4 3 2 2 2" xfId="19" xr:uid="{24FA88AE-0E6F-4300-9A47-65BDF27673BA}"/>
    <cellStyle name="Normal 4 3 2 2 3" xfId="38" xr:uid="{B3F670C0-1D7A-453D-BFB9-99B11D1EAB3D}"/>
    <cellStyle name="Normal 4 3 2 3" xfId="37" xr:uid="{79F40279-3271-441E-A820-24098F59CCD5}"/>
    <cellStyle name="Normal 4 4 2" xfId="23" xr:uid="{BBF2492D-5048-437E-BEA2-992A00BA022A}"/>
    <cellStyle name="Normal 4 6" xfId="10" xr:uid="{D029A7A3-D76B-4999-96D6-77B2D50DB0EF}"/>
    <cellStyle name="Normal 4 7" xfId="22" xr:uid="{91918D0E-04C4-4931-888E-416842EEA359}"/>
    <cellStyle name="Normal 4 7 2" xfId="36" xr:uid="{051CBE15-AF63-4C63-A393-F27FFD0ABDE6}"/>
    <cellStyle name="Normal 6" xfId="34" xr:uid="{8F36461B-942F-4F53-A679-EEA82D5C3301}"/>
    <cellStyle name="Normal 6 2" xfId="17" xr:uid="{3E1E5E12-2789-489B-959A-F12F9CC247CF}"/>
    <cellStyle name="Normal 6 3 2" xfId="35" xr:uid="{6FF6BC1D-1B8A-4CBC-8B27-536C6B6D8BEF}"/>
    <cellStyle name="Normal 7" xfId="9" xr:uid="{61412D8B-7A29-443C-9617-969F8EA8ADB2}"/>
    <cellStyle name="Normal 7 2" xfId="3" xr:uid="{54CFEE76-E3F0-4270-BC7D-AB925DE097CE}"/>
    <cellStyle name="Normal 7 2 2" xfId="20" xr:uid="{9AB65AB4-5A81-494C-8768-8D79C8916EC3}"/>
    <cellStyle name="Normal 7 3" xfId="40" xr:uid="{424481DE-4BF9-4372-B29F-47AD7DAE4B45}"/>
    <cellStyle name="Normal 9" xfId="29" xr:uid="{D9F72C60-1ACA-4E17-92E4-F547D49440A9}"/>
    <cellStyle name="Normal_Bid Form 6 - U&amp;S" xfId="2" xr:uid="{CE09D905-D660-4EF3-AB23-C1EAD138C91B}"/>
    <cellStyle name="Normal_bidform 3A" xfId="4" xr:uid="{CE9D7AD2-2402-4B16-B867-96D506B8EB29}"/>
    <cellStyle name="Normal_Standard Dental RFP 11-08-2010" xfId="28" xr:uid="{818A5DE4-5714-42C7-A8AF-04CB49645F75}"/>
    <cellStyle name="Percent" xfId="27" builtinId="5"/>
    <cellStyle name="Percent 2" xfId="7" xr:uid="{2697E70B-5ED9-4BB7-8266-2F6763080D70}"/>
    <cellStyle name="Percent 3" xfId="32" xr:uid="{38DE661D-A3DB-4549-B5A4-210994CBDABF}"/>
    <cellStyle name="Style 1" xfId="31" xr:uid="{697C3AA2-DC28-47A5-8DF3-D47692D4B67C}"/>
  </cellStyles>
  <dxfs count="0"/>
  <tableStyles count="0" defaultTableStyle="TableStyleMedium2" defaultPivotStyle="PivotStyleLight16"/>
  <colors>
    <mruColors>
      <color rgb="FFFC672F"/>
      <color rgb="FFFF9999"/>
      <color rgb="FF0B56A1"/>
      <color rgb="FFFF9900"/>
      <color rgb="FFFFF2CC"/>
      <color rgb="FFFFFF00"/>
      <color rgb="FFD9E3F3"/>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xdr:col>
      <xdr:colOff>53975</xdr:colOff>
      <xdr:row>43</xdr:row>
      <xdr:rowOff>53975</xdr:rowOff>
    </xdr:to>
    <xdr:pic>
      <xdr:nvPicPr>
        <xdr:cNvPr id="2" name="Picture 18" descr="shim">
          <a:extLst>
            <a:ext uri="{FF2B5EF4-FFF2-40B4-BE49-F238E27FC236}">
              <a16:creationId xmlns:a16="http://schemas.microsoft.com/office/drawing/2014/main" id="{A622AB8E-7A4B-4A3E-A26B-9B5A0A6E0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242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53975</xdr:colOff>
      <xdr:row>43</xdr:row>
      <xdr:rowOff>95250</xdr:rowOff>
    </xdr:to>
    <xdr:pic>
      <xdr:nvPicPr>
        <xdr:cNvPr id="3" name="Picture 19" descr="shim">
          <a:extLst>
            <a:ext uri="{FF2B5EF4-FFF2-40B4-BE49-F238E27FC236}">
              <a16:creationId xmlns:a16="http://schemas.microsoft.com/office/drawing/2014/main" id="{341E2184-7DD5-4037-8D5F-0566275E2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372427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53975</xdr:colOff>
      <xdr:row>43</xdr:row>
      <xdr:rowOff>53975</xdr:rowOff>
    </xdr:to>
    <xdr:pic>
      <xdr:nvPicPr>
        <xdr:cNvPr id="4" name="Picture 928" descr="shim">
          <a:extLst>
            <a:ext uri="{FF2B5EF4-FFF2-40B4-BE49-F238E27FC236}">
              <a16:creationId xmlns:a16="http://schemas.microsoft.com/office/drawing/2014/main" id="{940787B9-133A-4948-99A4-5F8842AD3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242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53975</xdr:colOff>
      <xdr:row>43</xdr:row>
      <xdr:rowOff>53975</xdr:rowOff>
    </xdr:to>
    <xdr:pic>
      <xdr:nvPicPr>
        <xdr:cNvPr id="5" name="Picture 2586" descr="shim">
          <a:extLst>
            <a:ext uri="{FF2B5EF4-FFF2-40B4-BE49-F238E27FC236}">
              <a16:creationId xmlns:a16="http://schemas.microsoft.com/office/drawing/2014/main" id="{DF8F0D37-418E-43B3-99E5-3C0C859D4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242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53975</xdr:colOff>
      <xdr:row>43</xdr:row>
      <xdr:rowOff>95250</xdr:rowOff>
    </xdr:to>
    <xdr:pic>
      <xdr:nvPicPr>
        <xdr:cNvPr id="6" name="Picture 2587" descr="shim">
          <a:extLst>
            <a:ext uri="{FF2B5EF4-FFF2-40B4-BE49-F238E27FC236}">
              <a16:creationId xmlns:a16="http://schemas.microsoft.com/office/drawing/2014/main" id="{58EBA9FC-FDA9-4B6A-8E0A-B760DD943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372427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53975</xdr:colOff>
      <xdr:row>43</xdr:row>
      <xdr:rowOff>53975</xdr:rowOff>
    </xdr:to>
    <xdr:pic>
      <xdr:nvPicPr>
        <xdr:cNvPr id="7" name="Picture 2589" descr="shim">
          <a:extLst>
            <a:ext uri="{FF2B5EF4-FFF2-40B4-BE49-F238E27FC236}">
              <a16:creationId xmlns:a16="http://schemas.microsoft.com/office/drawing/2014/main" id="{8ABDBB79-7073-45A4-9A47-CACEED759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242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43</xdr:row>
      <xdr:rowOff>0</xdr:rowOff>
    </xdr:from>
    <xdr:to>
      <xdr:col>7</xdr:col>
      <xdr:colOff>53975</xdr:colOff>
      <xdr:row>43</xdr:row>
      <xdr:rowOff>95250</xdr:rowOff>
    </xdr:to>
    <xdr:pic>
      <xdr:nvPicPr>
        <xdr:cNvPr id="8" name="Picture 2590" descr="shim">
          <a:extLst>
            <a:ext uri="{FF2B5EF4-FFF2-40B4-BE49-F238E27FC236}">
              <a16:creationId xmlns:a16="http://schemas.microsoft.com/office/drawing/2014/main" id="{9C64F406-177F-4BA4-A84A-6809C6B05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3724275"/>
          <a:ext cx="57785" cy="9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53975</xdr:colOff>
      <xdr:row>43</xdr:row>
      <xdr:rowOff>53975</xdr:rowOff>
    </xdr:to>
    <xdr:pic>
      <xdr:nvPicPr>
        <xdr:cNvPr id="9" name="Picture 2591" descr="shim">
          <a:extLst>
            <a:ext uri="{FF2B5EF4-FFF2-40B4-BE49-F238E27FC236}">
              <a16:creationId xmlns:a16="http://schemas.microsoft.com/office/drawing/2014/main" id="{AB2F3499-CEA2-4162-9C74-BA1DAE5F3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242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57785</xdr:colOff>
      <xdr:row>36</xdr:row>
      <xdr:rowOff>57785</xdr:rowOff>
    </xdr:to>
    <xdr:pic>
      <xdr:nvPicPr>
        <xdr:cNvPr id="10" name="Picture 18" descr="shim">
          <a:extLst>
            <a:ext uri="{FF2B5EF4-FFF2-40B4-BE49-F238E27FC236}">
              <a16:creationId xmlns:a16="http://schemas.microsoft.com/office/drawing/2014/main" id="{C5F62F22-0590-45AE-AAB9-5EBD294D7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22015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57785</xdr:colOff>
      <xdr:row>36</xdr:row>
      <xdr:rowOff>57785</xdr:rowOff>
    </xdr:to>
    <xdr:pic>
      <xdr:nvPicPr>
        <xdr:cNvPr id="11" name="Picture 928" descr="shim">
          <a:extLst>
            <a:ext uri="{FF2B5EF4-FFF2-40B4-BE49-F238E27FC236}">
              <a16:creationId xmlns:a16="http://schemas.microsoft.com/office/drawing/2014/main" id="{8EC910DA-2A23-4634-ABFC-184404C72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22015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57785</xdr:colOff>
      <xdr:row>36</xdr:row>
      <xdr:rowOff>57785</xdr:rowOff>
    </xdr:to>
    <xdr:pic>
      <xdr:nvPicPr>
        <xdr:cNvPr id="12" name="Picture 2586" descr="shim">
          <a:extLst>
            <a:ext uri="{FF2B5EF4-FFF2-40B4-BE49-F238E27FC236}">
              <a16:creationId xmlns:a16="http://schemas.microsoft.com/office/drawing/2014/main" id="{94B35E57-F11A-4A57-B769-737E62F5B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22015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57785</xdr:colOff>
      <xdr:row>36</xdr:row>
      <xdr:rowOff>57785</xdr:rowOff>
    </xdr:to>
    <xdr:pic>
      <xdr:nvPicPr>
        <xdr:cNvPr id="13" name="Picture 2589" descr="shim">
          <a:extLst>
            <a:ext uri="{FF2B5EF4-FFF2-40B4-BE49-F238E27FC236}">
              <a16:creationId xmlns:a16="http://schemas.microsoft.com/office/drawing/2014/main" id="{2FDEEACB-2F13-426D-ADE5-3719D4A20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22015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57785</xdr:colOff>
      <xdr:row>36</xdr:row>
      <xdr:rowOff>57785</xdr:rowOff>
    </xdr:to>
    <xdr:pic>
      <xdr:nvPicPr>
        <xdr:cNvPr id="14" name="Picture 2591" descr="shim">
          <a:extLst>
            <a:ext uri="{FF2B5EF4-FFF2-40B4-BE49-F238E27FC236}">
              <a16:creationId xmlns:a16="http://schemas.microsoft.com/office/drawing/2014/main" id="{07759076-B9AA-4162-B402-EA4E0659A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22015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62</xdr:row>
      <xdr:rowOff>0</xdr:rowOff>
    </xdr:from>
    <xdr:to>
      <xdr:col>3</xdr:col>
      <xdr:colOff>53975</xdr:colOff>
      <xdr:row>62</xdr:row>
      <xdr:rowOff>53975</xdr:rowOff>
    </xdr:to>
    <xdr:pic>
      <xdr:nvPicPr>
        <xdr:cNvPr id="2" name="Picture 18" descr="shim">
          <a:extLst>
            <a:ext uri="{FF2B5EF4-FFF2-40B4-BE49-F238E27FC236}">
              <a16:creationId xmlns:a16="http://schemas.microsoft.com/office/drawing/2014/main" id="{1DD92B05-64B4-4F3E-BC5A-589F970C8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3" name="Picture 928" descr="shim">
          <a:extLst>
            <a:ext uri="{FF2B5EF4-FFF2-40B4-BE49-F238E27FC236}">
              <a16:creationId xmlns:a16="http://schemas.microsoft.com/office/drawing/2014/main" id="{7F237AB8-6185-45A4-9B1C-2739C96E4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4" name="Picture 2586" descr="shim">
          <a:extLst>
            <a:ext uri="{FF2B5EF4-FFF2-40B4-BE49-F238E27FC236}">
              <a16:creationId xmlns:a16="http://schemas.microsoft.com/office/drawing/2014/main" id="{57141C73-9BB0-4CC2-BCBB-B37FAEA40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5" name="Picture 2589" descr="shim">
          <a:extLst>
            <a:ext uri="{FF2B5EF4-FFF2-40B4-BE49-F238E27FC236}">
              <a16:creationId xmlns:a16="http://schemas.microsoft.com/office/drawing/2014/main" id="{A6A798F9-6666-4040-9DA0-9EAF5FD74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6" name="Picture 2591" descr="shim">
          <a:extLst>
            <a:ext uri="{FF2B5EF4-FFF2-40B4-BE49-F238E27FC236}">
              <a16:creationId xmlns:a16="http://schemas.microsoft.com/office/drawing/2014/main" id="{26D1AA73-B427-43F0-AB3A-EDC0858CA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7" name="Picture 18" descr="shim">
          <a:extLst>
            <a:ext uri="{FF2B5EF4-FFF2-40B4-BE49-F238E27FC236}">
              <a16:creationId xmlns:a16="http://schemas.microsoft.com/office/drawing/2014/main" id="{A35811FC-4CD2-4A1E-B2FA-A14C81E41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8" name="Picture 928" descr="shim">
          <a:extLst>
            <a:ext uri="{FF2B5EF4-FFF2-40B4-BE49-F238E27FC236}">
              <a16:creationId xmlns:a16="http://schemas.microsoft.com/office/drawing/2014/main" id="{CC2CDB02-D251-4989-A8B5-AF7109EB3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9" name="Picture 2586" descr="shim">
          <a:extLst>
            <a:ext uri="{FF2B5EF4-FFF2-40B4-BE49-F238E27FC236}">
              <a16:creationId xmlns:a16="http://schemas.microsoft.com/office/drawing/2014/main" id="{ADE31BB0-671C-4AB3-A5AF-D3FFD0C15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10" name="Picture 2589" descr="shim">
          <a:extLst>
            <a:ext uri="{FF2B5EF4-FFF2-40B4-BE49-F238E27FC236}">
              <a16:creationId xmlns:a16="http://schemas.microsoft.com/office/drawing/2014/main" id="{651E81E6-8E4A-457B-BC18-98F08066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11" name="Picture 2591" descr="shim">
          <a:extLst>
            <a:ext uri="{FF2B5EF4-FFF2-40B4-BE49-F238E27FC236}">
              <a16:creationId xmlns:a16="http://schemas.microsoft.com/office/drawing/2014/main" id="{E8DE728B-7AB3-41B4-88DD-E76639201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4800" y="1440180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12" name="Picture 18" descr="shim">
          <a:extLst>
            <a:ext uri="{FF2B5EF4-FFF2-40B4-BE49-F238E27FC236}">
              <a16:creationId xmlns:a16="http://schemas.microsoft.com/office/drawing/2014/main" id="{8035B4D6-7F07-4A56-AADE-77786B211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13" name="Picture 928" descr="shim">
          <a:extLst>
            <a:ext uri="{FF2B5EF4-FFF2-40B4-BE49-F238E27FC236}">
              <a16:creationId xmlns:a16="http://schemas.microsoft.com/office/drawing/2014/main" id="{9061B83F-FAA4-4F8F-9FFB-89E1B7E43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14" name="Picture 2586" descr="shim">
          <a:extLst>
            <a:ext uri="{FF2B5EF4-FFF2-40B4-BE49-F238E27FC236}">
              <a16:creationId xmlns:a16="http://schemas.microsoft.com/office/drawing/2014/main" id="{C02099D0-BBA4-4666-8CC4-AFE8DF3AD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15" name="Picture 2589" descr="shim">
          <a:extLst>
            <a:ext uri="{FF2B5EF4-FFF2-40B4-BE49-F238E27FC236}">
              <a16:creationId xmlns:a16="http://schemas.microsoft.com/office/drawing/2014/main" id="{1AEAD263-ACB1-41D9-B451-A15F8E73C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53975</xdr:colOff>
      <xdr:row>62</xdr:row>
      <xdr:rowOff>53975</xdr:rowOff>
    </xdr:to>
    <xdr:pic>
      <xdr:nvPicPr>
        <xdr:cNvPr id="16" name="Picture 2591" descr="shim">
          <a:extLst>
            <a:ext uri="{FF2B5EF4-FFF2-40B4-BE49-F238E27FC236}">
              <a16:creationId xmlns:a16="http://schemas.microsoft.com/office/drawing/2014/main" id="{71A3F913-BC97-46F0-9145-523D5C52A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17" name="Picture 18" descr="shim">
          <a:extLst>
            <a:ext uri="{FF2B5EF4-FFF2-40B4-BE49-F238E27FC236}">
              <a16:creationId xmlns:a16="http://schemas.microsoft.com/office/drawing/2014/main" id="{92272EC3-F562-4B2F-A9B7-723FC52C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18" name="Picture 928" descr="shim">
          <a:extLst>
            <a:ext uri="{FF2B5EF4-FFF2-40B4-BE49-F238E27FC236}">
              <a16:creationId xmlns:a16="http://schemas.microsoft.com/office/drawing/2014/main" id="{FED997B2-10FD-46DD-9D17-61B3653A7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19" name="Picture 2586" descr="shim">
          <a:extLst>
            <a:ext uri="{FF2B5EF4-FFF2-40B4-BE49-F238E27FC236}">
              <a16:creationId xmlns:a16="http://schemas.microsoft.com/office/drawing/2014/main" id="{0F350611-7EC7-4297-84C6-C42265B11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20" name="Picture 2589" descr="shim">
          <a:extLst>
            <a:ext uri="{FF2B5EF4-FFF2-40B4-BE49-F238E27FC236}">
              <a16:creationId xmlns:a16="http://schemas.microsoft.com/office/drawing/2014/main" id="{82D0A653-07EF-4419-AF8F-D4248D2E7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62</xdr:row>
      <xdr:rowOff>0</xdr:rowOff>
    </xdr:from>
    <xdr:to>
      <xdr:col>3</xdr:col>
      <xdr:colOff>57785</xdr:colOff>
      <xdr:row>62</xdr:row>
      <xdr:rowOff>57785</xdr:rowOff>
    </xdr:to>
    <xdr:pic>
      <xdr:nvPicPr>
        <xdr:cNvPr id="21" name="Picture 2591" descr="shim">
          <a:extLst>
            <a:ext uri="{FF2B5EF4-FFF2-40B4-BE49-F238E27FC236}">
              <a16:creationId xmlns:a16="http://schemas.microsoft.com/office/drawing/2014/main" id="{7F965107-9043-42D1-93FF-B6A449970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62</xdr:row>
      <xdr:rowOff>0</xdr:rowOff>
    </xdr:from>
    <xdr:ext cx="53975" cy="53975"/>
    <xdr:pic>
      <xdr:nvPicPr>
        <xdr:cNvPr id="22" name="Picture 18" descr="shim">
          <a:extLst>
            <a:ext uri="{FF2B5EF4-FFF2-40B4-BE49-F238E27FC236}">
              <a16:creationId xmlns:a16="http://schemas.microsoft.com/office/drawing/2014/main" id="{30025DB8-E36F-48BA-AB26-E8746AEA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23" name="Picture 928" descr="shim">
          <a:extLst>
            <a:ext uri="{FF2B5EF4-FFF2-40B4-BE49-F238E27FC236}">
              <a16:creationId xmlns:a16="http://schemas.microsoft.com/office/drawing/2014/main" id="{42464F96-B75C-4221-812F-87C1D9024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24" name="Picture 2586" descr="shim">
          <a:extLst>
            <a:ext uri="{FF2B5EF4-FFF2-40B4-BE49-F238E27FC236}">
              <a16:creationId xmlns:a16="http://schemas.microsoft.com/office/drawing/2014/main" id="{E301CD96-11B0-49B0-9C6E-2A90BD438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25" name="Picture 2589" descr="shim">
          <a:extLst>
            <a:ext uri="{FF2B5EF4-FFF2-40B4-BE49-F238E27FC236}">
              <a16:creationId xmlns:a16="http://schemas.microsoft.com/office/drawing/2014/main" id="{D50EB349-BA8C-4673-AB16-BFF11FAEB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26" name="Picture 2591" descr="shim">
          <a:extLst>
            <a:ext uri="{FF2B5EF4-FFF2-40B4-BE49-F238E27FC236}">
              <a16:creationId xmlns:a16="http://schemas.microsoft.com/office/drawing/2014/main" id="{9882487B-8530-4486-BA51-3B6B1AD6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27" name="Picture 18" descr="shim">
          <a:extLst>
            <a:ext uri="{FF2B5EF4-FFF2-40B4-BE49-F238E27FC236}">
              <a16:creationId xmlns:a16="http://schemas.microsoft.com/office/drawing/2014/main" id="{C7B2A18A-19FB-4E9F-B2EF-525409A5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28" name="Picture 928" descr="shim">
          <a:extLst>
            <a:ext uri="{FF2B5EF4-FFF2-40B4-BE49-F238E27FC236}">
              <a16:creationId xmlns:a16="http://schemas.microsoft.com/office/drawing/2014/main" id="{62EF7F7D-4EF9-4EA7-ACFA-24EE0CAB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29" name="Picture 2586" descr="shim">
          <a:extLst>
            <a:ext uri="{FF2B5EF4-FFF2-40B4-BE49-F238E27FC236}">
              <a16:creationId xmlns:a16="http://schemas.microsoft.com/office/drawing/2014/main" id="{F44B21B0-069F-4BEB-AD4A-698F33928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30" name="Picture 2589" descr="shim">
          <a:extLst>
            <a:ext uri="{FF2B5EF4-FFF2-40B4-BE49-F238E27FC236}">
              <a16:creationId xmlns:a16="http://schemas.microsoft.com/office/drawing/2014/main" id="{9C6537B0-0132-48FE-8D38-7F3E2B535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31" name="Picture 2591" descr="shim">
          <a:extLst>
            <a:ext uri="{FF2B5EF4-FFF2-40B4-BE49-F238E27FC236}">
              <a16:creationId xmlns:a16="http://schemas.microsoft.com/office/drawing/2014/main" id="{8A1A5448-FA03-4065-828E-9CA882932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32" name="Picture 18" descr="shim">
          <a:extLst>
            <a:ext uri="{FF2B5EF4-FFF2-40B4-BE49-F238E27FC236}">
              <a16:creationId xmlns:a16="http://schemas.microsoft.com/office/drawing/2014/main" id="{552F399E-B495-471C-8AC0-5CA1040E8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33" name="Picture 928" descr="shim">
          <a:extLst>
            <a:ext uri="{FF2B5EF4-FFF2-40B4-BE49-F238E27FC236}">
              <a16:creationId xmlns:a16="http://schemas.microsoft.com/office/drawing/2014/main" id="{59988165-27F3-430A-AEFC-1D18E50B4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34" name="Picture 2586" descr="shim">
          <a:extLst>
            <a:ext uri="{FF2B5EF4-FFF2-40B4-BE49-F238E27FC236}">
              <a16:creationId xmlns:a16="http://schemas.microsoft.com/office/drawing/2014/main" id="{3651CAC6-5708-4C32-BBC7-C619002C4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35" name="Picture 2589" descr="shim">
          <a:extLst>
            <a:ext uri="{FF2B5EF4-FFF2-40B4-BE49-F238E27FC236}">
              <a16:creationId xmlns:a16="http://schemas.microsoft.com/office/drawing/2014/main" id="{8300C3C0-D222-42A9-A6F5-BC20D8C40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3975" cy="53975"/>
    <xdr:pic>
      <xdr:nvPicPr>
        <xdr:cNvPr id="36" name="Picture 2591" descr="shim">
          <a:extLst>
            <a:ext uri="{FF2B5EF4-FFF2-40B4-BE49-F238E27FC236}">
              <a16:creationId xmlns:a16="http://schemas.microsoft.com/office/drawing/2014/main" id="{15A1F74F-DFD1-453B-9B6B-9EBD0881A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37" name="Picture 18" descr="shim">
          <a:extLst>
            <a:ext uri="{FF2B5EF4-FFF2-40B4-BE49-F238E27FC236}">
              <a16:creationId xmlns:a16="http://schemas.microsoft.com/office/drawing/2014/main" id="{F14843FD-C83C-4BC0-A3B5-9F871D245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38" name="Picture 928" descr="shim">
          <a:extLst>
            <a:ext uri="{FF2B5EF4-FFF2-40B4-BE49-F238E27FC236}">
              <a16:creationId xmlns:a16="http://schemas.microsoft.com/office/drawing/2014/main" id="{413D1C8C-B9AC-4024-8169-311724FEE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39" name="Picture 2586" descr="shim">
          <a:extLst>
            <a:ext uri="{FF2B5EF4-FFF2-40B4-BE49-F238E27FC236}">
              <a16:creationId xmlns:a16="http://schemas.microsoft.com/office/drawing/2014/main" id="{BEAEF48B-91DF-4579-9099-9F7964E5E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40" name="Picture 2589" descr="shim">
          <a:extLst>
            <a:ext uri="{FF2B5EF4-FFF2-40B4-BE49-F238E27FC236}">
              <a16:creationId xmlns:a16="http://schemas.microsoft.com/office/drawing/2014/main" id="{EA274EA1-5282-42FB-A5EE-573E9E24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57785" cy="57785"/>
    <xdr:pic>
      <xdr:nvPicPr>
        <xdr:cNvPr id="41" name="Picture 2591" descr="shim">
          <a:extLst>
            <a:ext uri="{FF2B5EF4-FFF2-40B4-BE49-F238E27FC236}">
              <a16:creationId xmlns:a16="http://schemas.microsoft.com/office/drawing/2014/main" id="{C8E55A56-10E7-46DE-B8C1-0F303207F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53638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3975" cy="53975"/>
    <xdr:pic>
      <xdr:nvPicPr>
        <xdr:cNvPr id="42" name="Picture 18" descr="shim">
          <a:extLst>
            <a:ext uri="{FF2B5EF4-FFF2-40B4-BE49-F238E27FC236}">
              <a16:creationId xmlns:a16="http://schemas.microsoft.com/office/drawing/2014/main" id="{D583BF88-C161-484B-9ADF-7BA9EA6FD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3975" cy="53975"/>
    <xdr:pic>
      <xdr:nvPicPr>
        <xdr:cNvPr id="43" name="Picture 928" descr="shim">
          <a:extLst>
            <a:ext uri="{FF2B5EF4-FFF2-40B4-BE49-F238E27FC236}">
              <a16:creationId xmlns:a16="http://schemas.microsoft.com/office/drawing/2014/main" id="{2BFB6AA9-7D88-4C4B-8CD4-3CB091462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3975" cy="53975"/>
    <xdr:pic>
      <xdr:nvPicPr>
        <xdr:cNvPr id="44" name="Picture 2586" descr="shim">
          <a:extLst>
            <a:ext uri="{FF2B5EF4-FFF2-40B4-BE49-F238E27FC236}">
              <a16:creationId xmlns:a16="http://schemas.microsoft.com/office/drawing/2014/main" id="{0D9D1F39-A1DA-4E45-8878-C8F1F6810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3975" cy="53975"/>
    <xdr:pic>
      <xdr:nvPicPr>
        <xdr:cNvPr id="45" name="Picture 2589" descr="shim">
          <a:extLst>
            <a:ext uri="{FF2B5EF4-FFF2-40B4-BE49-F238E27FC236}">
              <a16:creationId xmlns:a16="http://schemas.microsoft.com/office/drawing/2014/main" id="{EE838205-34B1-4339-A1C3-46B6129E2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3975" cy="53975"/>
    <xdr:pic>
      <xdr:nvPicPr>
        <xdr:cNvPr id="46" name="Picture 2591" descr="shim">
          <a:extLst>
            <a:ext uri="{FF2B5EF4-FFF2-40B4-BE49-F238E27FC236}">
              <a16:creationId xmlns:a16="http://schemas.microsoft.com/office/drawing/2014/main" id="{EA32F48A-6C5C-4D2F-9CCD-30C769BC3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7785" cy="57785"/>
    <xdr:pic>
      <xdr:nvPicPr>
        <xdr:cNvPr id="47" name="Picture 18" descr="shim">
          <a:extLst>
            <a:ext uri="{FF2B5EF4-FFF2-40B4-BE49-F238E27FC236}">
              <a16:creationId xmlns:a16="http://schemas.microsoft.com/office/drawing/2014/main" id="{5D3E163A-A8BD-44C7-80E7-768B48FB3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7785" cy="57785"/>
    <xdr:pic>
      <xdr:nvPicPr>
        <xdr:cNvPr id="48" name="Picture 928" descr="shim">
          <a:extLst>
            <a:ext uri="{FF2B5EF4-FFF2-40B4-BE49-F238E27FC236}">
              <a16:creationId xmlns:a16="http://schemas.microsoft.com/office/drawing/2014/main" id="{F0E29C50-C9AF-42B4-90A8-D31A34E8F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7785" cy="57785"/>
    <xdr:pic>
      <xdr:nvPicPr>
        <xdr:cNvPr id="49" name="Picture 2586" descr="shim">
          <a:extLst>
            <a:ext uri="{FF2B5EF4-FFF2-40B4-BE49-F238E27FC236}">
              <a16:creationId xmlns:a16="http://schemas.microsoft.com/office/drawing/2014/main" id="{177DCE02-E811-40D8-942C-85F2B64A2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7785" cy="57785"/>
    <xdr:pic>
      <xdr:nvPicPr>
        <xdr:cNvPr id="50" name="Picture 2589" descr="shim">
          <a:extLst>
            <a:ext uri="{FF2B5EF4-FFF2-40B4-BE49-F238E27FC236}">
              <a16:creationId xmlns:a16="http://schemas.microsoft.com/office/drawing/2014/main" id="{65D04326-BB68-48A0-B6F2-0E01AEC75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57785" cy="57785"/>
    <xdr:pic>
      <xdr:nvPicPr>
        <xdr:cNvPr id="51" name="Picture 2591" descr="shim">
          <a:extLst>
            <a:ext uri="{FF2B5EF4-FFF2-40B4-BE49-F238E27FC236}">
              <a16:creationId xmlns:a16="http://schemas.microsoft.com/office/drawing/2014/main" id="{068E6DD2-76BD-423A-852E-2AD732A3F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862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52" name="Picture 18" descr="shim">
          <a:extLst>
            <a:ext uri="{FF2B5EF4-FFF2-40B4-BE49-F238E27FC236}">
              <a16:creationId xmlns:a16="http://schemas.microsoft.com/office/drawing/2014/main" id="{24AD6A32-A41F-40EF-844D-E1DCBFE84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53" name="Picture 928" descr="shim">
          <a:extLst>
            <a:ext uri="{FF2B5EF4-FFF2-40B4-BE49-F238E27FC236}">
              <a16:creationId xmlns:a16="http://schemas.microsoft.com/office/drawing/2014/main" id="{A44B47BD-150E-48A7-BB65-A0E9149A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54" name="Picture 2586" descr="shim">
          <a:extLst>
            <a:ext uri="{FF2B5EF4-FFF2-40B4-BE49-F238E27FC236}">
              <a16:creationId xmlns:a16="http://schemas.microsoft.com/office/drawing/2014/main" id="{F3429286-5A60-4AF8-BB2E-DBF430691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55" name="Picture 2589" descr="shim">
          <a:extLst>
            <a:ext uri="{FF2B5EF4-FFF2-40B4-BE49-F238E27FC236}">
              <a16:creationId xmlns:a16="http://schemas.microsoft.com/office/drawing/2014/main" id="{EDCFE018-0D74-4DFE-8838-5F9ABDF22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56" name="Picture 2591" descr="shim">
          <a:extLst>
            <a:ext uri="{FF2B5EF4-FFF2-40B4-BE49-F238E27FC236}">
              <a16:creationId xmlns:a16="http://schemas.microsoft.com/office/drawing/2014/main" id="{C49BCFA9-6D4C-4E04-BBDE-E135BCCA7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57" name="Picture 18" descr="shim">
          <a:extLst>
            <a:ext uri="{FF2B5EF4-FFF2-40B4-BE49-F238E27FC236}">
              <a16:creationId xmlns:a16="http://schemas.microsoft.com/office/drawing/2014/main" id="{97F8D8DE-E258-42F2-B5C5-C0BD649DE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58" name="Picture 928" descr="shim">
          <a:extLst>
            <a:ext uri="{FF2B5EF4-FFF2-40B4-BE49-F238E27FC236}">
              <a16:creationId xmlns:a16="http://schemas.microsoft.com/office/drawing/2014/main" id="{9057674D-5E94-44D7-81F7-AC8845D37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59" name="Picture 2586" descr="shim">
          <a:extLst>
            <a:ext uri="{FF2B5EF4-FFF2-40B4-BE49-F238E27FC236}">
              <a16:creationId xmlns:a16="http://schemas.microsoft.com/office/drawing/2014/main" id="{7B7F9909-3D8B-4625-9C41-80A10CA42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60" name="Picture 2589" descr="shim">
          <a:extLst>
            <a:ext uri="{FF2B5EF4-FFF2-40B4-BE49-F238E27FC236}">
              <a16:creationId xmlns:a16="http://schemas.microsoft.com/office/drawing/2014/main" id="{857B7ECC-7A45-4F6D-8A66-38025B5FB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61" name="Picture 2591" descr="shim">
          <a:extLst>
            <a:ext uri="{FF2B5EF4-FFF2-40B4-BE49-F238E27FC236}">
              <a16:creationId xmlns:a16="http://schemas.microsoft.com/office/drawing/2014/main" id="{DE8092BD-0890-44AB-9D38-21CF19D76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62" name="Picture 18" descr="shim">
          <a:extLst>
            <a:ext uri="{FF2B5EF4-FFF2-40B4-BE49-F238E27FC236}">
              <a16:creationId xmlns:a16="http://schemas.microsoft.com/office/drawing/2014/main" id="{27FDEC8B-B560-4E99-A559-FBFC12620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63" name="Picture 928" descr="shim">
          <a:extLst>
            <a:ext uri="{FF2B5EF4-FFF2-40B4-BE49-F238E27FC236}">
              <a16:creationId xmlns:a16="http://schemas.microsoft.com/office/drawing/2014/main" id="{141993C1-4137-41A9-8D87-B8CB417F9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64" name="Picture 2586" descr="shim">
          <a:extLst>
            <a:ext uri="{FF2B5EF4-FFF2-40B4-BE49-F238E27FC236}">
              <a16:creationId xmlns:a16="http://schemas.microsoft.com/office/drawing/2014/main" id="{B45FB779-BA54-420A-86D3-189A6E7F6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65" name="Picture 2589" descr="shim">
          <a:extLst>
            <a:ext uri="{FF2B5EF4-FFF2-40B4-BE49-F238E27FC236}">
              <a16:creationId xmlns:a16="http://schemas.microsoft.com/office/drawing/2014/main" id="{709BE2C2-85BB-4C09-AEE6-BC3DACF1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3975" cy="53975"/>
    <xdr:pic>
      <xdr:nvPicPr>
        <xdr:cNvPr id="66" name="Picture 2591" descr="shim">
          <a:extLst>
            <a:ext uri="{FF2B5EF4-FFF2-40B4-BE49-F238E27FC236}">
              <a16:creationId xmlns:a16="http://schemas.microsoft.com/office/drawing/2014/main" id="{15674880-35D7-4E2B-8D99-1A085264D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67" name="Picture 18" descr="shim">
          <a:extLst>
            <a:ext uri="{FF2B5EF4-FFF2-40B4-BE49-F238E27FC236}">
              <a16:creationId xmlns:a16="http://schemas.microsoft.com/office/drawing/2014/main" id="{E4A742F8-8610-42D4-98B2-2DBD640A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68" name="Picture 928" descr="shim">
          <a:extLst>
            <a:ext uri="{FF2B5EF4-FFF2-40B4-BE49-F238E27FC236}">
              <a16:creationId xmlns:a16="http://schemas.microsoft.com/office/drawing/2014/main" id="{09C30EE7-B3DC-4700-87A3-7969634D3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69" name="Picture 2586" descr="shim">
          <a:extLst>
            <a:ext uri="{FF2B5EF4-FFF2-40B4-BE49-F238E27FC236}">
              <a16:creationId xmlns:a16="http://schemas.microsoft.com/office/drawing/2014/main" id="{737275DF-BC99-4650-A0D7-1383FCA84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70" name="Picture 2589" descr="shim">
          <a:extLst>
            <a:ext uri="{FF2B5EF4-FFF2-40B4-BE49-F238E27FC236}">
              <a16:creationId xmlns:a16="http://schemas.microsoft.com/office/drawing/2014/main" id="{9932F0C6-D5C4-484F-BBF3-80A163E13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57785" cy="57785"/>
    <xdr:pic>
      <xdr:nvPicPr>
        <xdr:cNvPr id="71" name="Picture 2591" descr="shim">
          <a:extLst>
            <a:ext uri="{FF2B5EF4-FFF2-40B4-BE49-F238E27FC236}">
              <a16:creationId xmlns:a16="http://schemas.microsoft.com/office/drawing/2014/main" id="{AC119B74-EE39-4EB3-8A8D-562A5E69B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1822132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53975</xdr:colOff>
      <xdr:row>9</xdr:row>
      <xdr:rowOff>53975</xdr:rowOff>
    </xdr:to>
    <xdr:pic>
      <xdr:nvPicPr>
        <xdr:cNvPr id="2" name="Picture 18" descr="shim">
          <a:extLst>
            <a:ext uri="{FF2B5EF4-FFF2-40B4-BE49-F238E27FC236}">
              <a16:creationId xmlns:a16="http://schemas.microsoft.com/office/drawing/2014/main" id="{5D272D4D-2CCC-4F1C-9441-5F8A58C16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3" name="Picture 928" descr="shim">
          <a:extLst>
            <a:ext uri="{FF2B5EF4-FFF2-40B4-BE49-F238E27FC236}">
              <a16:creationId xmlns:a16="http://schemas.microsoft.com/office/drawing/2014/main" id="{821EE583-72A2-4FA5-94FF-FDD4D9C38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4" name="Picture 2586" descr="shim">
          <a:extLst>
            <a:ext uri="{FF2B5EF4-FFF2-40B4-BE49-F238E27FC236}">
              <a16:creationId xmlns:a16="http://schemas.microsoft.com/office/drawing/2014/main" id="{945E4E12-F389-48DC-B823-7B0A0D849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5" name="Picture 2589" descr="shim">
          <a:extLst>
            <a:ext uri="{FF2B5EF4-FFF2-40B4-BE49-F238E27FC236}">
              <a16:creationId xmlns:a16="http://schemas.microsoft.com/office/drawing/2014/main" id="{48ADF1CF-98B8-4BB1-8B29-4A4770B42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6" name="Picture 2591" descr="shim">
          <a:extLst>
            <a:ext uri="{FF2B5EF4-FFF2-40B4-BE49-F238E27FC236}">
              <a16:creationId xmlns:a16="http://schemas.microsoft.com/office/drawing/2014/main" id="{1183D70B-0390-4663-B6EE-BA25B76A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7" name="Picture 18" descr="shim">
          <a:extLst>
            <a:ext uri="{FF2B5EF4-FFF2-40B4-BE49-F238E27FC236}">
              <a16:creationId xmlns:a16="http://schemas.microsoft.com/office/drawing/2014/main" id="{87A8FE44-DBF3-497F-8C76-97B3664DB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8" name="Picture 928" descr="shim">
          <a:extLst>
            <a:ext uri="{FF2B5EF4-FFF2-40B4-BE49-F238E27FC236}">
              <a16:creationId xmlns:a16="http://schemas.microsoft.com/office/drawing/2014/main" id="{CE296ECC-1C5B-4CA7-9C17-98AC820AD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9" name="Picture 2586" descr="shim">
          <a:extLst>
            <a:ext uri="{FF2B5EF4-FFF2-40B4-BE49-F238E27FC236}">
              <a16:creationId xmlns:a16="http://schemas.microsoft.com/office/drawing/2014/main" id="{F8F56660-284D-41BC-A27E-533387F0A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10" name="Picture 2589" descr="shim">
          <a:extLst>
            <a:ext uri="{FF2B5EF4-FFF2-40B4-BE49-F238E27FC236}">
              <a16:creationId xmlns:a16="http://schemas.microsoft.com/office/drawing/2014/main" id="{A06E2767-C252-4166-A1A0-51EE7962B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11" name="Picture 2591" descr="shim">
          <a:extLst>
            <a:ext uri="{FF2B5EF4-FFF2-40B4-BE49-F238E27FC236}">
              <a16:creationId xmlns:a16="http://schemas.microsoft.com/office/drawing/2014/main" id="{6AB62AF7-A432-41CC-8736-3083DCC9E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12" name="Picture 18" descr="shim">
          <a:extLst>
            <a:ext uri="{FF2B5EF4-FFF2-40B4-BE49-F238E27FC236}">
              <a16:creationId xmlns:a16="http://schemas.microsoft.com/office/drawing/2014/main" id="{73ADA4D2-C4B4-4B3B-8E3A-859E32449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13" name="Picture 928" descr="shim">
          <a:extLst>
            <a:ext uri="{FF2B5EF4-FFF2-40B4-BE49-F238E27FC236}">
              <a16:creationId xmlns:a16="http://schemas.microsoft.com/office/drawing/2014/main" id="{49DF8645-24A6-4DD0-99C0-BB0C6AB8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14" name="Picture 2586" descr="shim">
          <a:extLst>
            <a:ext uri="{FF2B5EF4-FFF2-40B4-BE49-F238E27FC236}">
              <a16:creationId xmlns:a16="http://schemas.microsoft.com/office/drawing/2014/main" id="{5DE0B24E-2C28-4612-8880-9591D4CCC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15" name="Picture 2589" descr="shim">
          <a:extLst>
            <a:ext uri="{FF2B5EF4-FFF2-40B4-BE49-F238E27FC236}">
              <a16:creationId xmlns:a16="http://schemas.microsoft.com/office/drawing/2014/main" id="{1DEC5FA3-DBFE-4BD7-B039-9BB07C5E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16" name="Picture 2591" descr="shim">
          <a:extLst>
            <a:ext uri="{FF2B5EF4-FFF2-40B4-BE49-F238E27FC236}">
              <a16:creationId xmlns:a16="http://schemas.microsoft.com/office/drawing/2014/main" id="{7688AC53-A8BA-4F83-8498-79B0ABE78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17" name="Picture 18" descr="shim">
          <a:extLst>
            <a:ext uri="{FF2B5EF4-FFF2-40B4-BE49-F238E27FC236}">
              <a16:creationId xmlns:a16="http://schemas.microsoft.com/office/drawing/2014/main" id="{A339E7E6-F60F-4226-8A74-51D3A2A72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18" name="Picture 928" descr="shim">
          <a:extLst>
            <a:ext uri="{FF2B5EF4-FFF2-40B4-BE49-F238E27FC236}">
              <a16:creationId xmlns:a16="http://schemas.microsoft.com/office/drawing/2014/main" id="{A71940D4-A9D2-4C91-A726-446EDCE83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19" name="Picture 2586" descr="shim">
          <a:extLst>
            <a:ext uri="{FF2B5EF4-FFF2-40B4-BE49-F238E27FC236}">
              <a16:creationId xmlns:a16="http://schemas.microsoft.com/office/drawing/2014/main" id="{0E6DF2E9-006D-4012-B655-43360DDB9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20" name="Picture 2589" descr="shim">
          <a:extLst>
            <a:ext uri="{FF2B5EF4-FFF2-40B4-BE49-F238E27FC236}">
              <a16:creationId xmlns:a16="http://schemas.microsoft.com/office/drawing/2014/main" id="{DD67BBD8-F1CD-41BE-B6DD-A2C99353A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21" name="Picture 2591" descr="shim">
          <a:extLst>
            <a:ext uri="{FF2B5EF4-FFF2-40B4-BE49-F238E27FC236}">
              <a16:creationId xmlns:a16="http://schemas.microsoft.com/office/drawing/2014/main" id="{EF92856C-5843-4998-87F5-EDE6D250B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57785</xdr:colOff>
      <xdr:row>15</xdr:row>
      <xdr:rowOff>57785</xdr:rowOff>
    </xdr:to>
    <xdr:pic>
      <xdr:nvPicPr>
        <xdr:cNvPr id="2" name="Picture 18" descr="shim">
          <a:extLst>
            <a:ext uri="{FF2B5EF4-FFF2-40B4-BE49-F238E27FC236}">
              <a16:creationId xmlns:a16="http://schemas.microsoft.com/office/drawing/2014/main" id="{2EC7C3CE-ABA6-4EF1-9673-B295AE91F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57785</xdr:colOff>
      <xdr:row>15</xdr:row>
      <xdr:rowOff>57785</xdr:rowOff>
    </xdr:to>
    <xdr:pic>
      <xdr:nvPicPr>
        <xdr:cNvPr id="3" name="Picture 928" descr="shim">
          <a:extLst>
            <a:ext uri="{FF2B5EF4-FFF2-40B4-BE49-F238E27FC236}">
              <a16:creationId xmlns:a16="http://schemas.microsoft.com/office/drawing/2014/main" id="{CD647906-3650-46FA-921A-E2255617E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57785</xdr:colOff>
      <xdr:row>15</xdr:row>
      <xdr:rowOff>57785</xdr:rowOff>
    </xdr:to>
    <xdr:pic>
      <xdr:nvPicPr>
        <xdr:cNvPr id="4" name="Picture 2586" descr="shim">
          <a:extLst>
            <a:ext uri="{FF2B5EF4-FFF2-40B4-BE49-F238E27FC236}">
              <a16:creationId xmlns:a16="http://schemas.microsoft.com/office/drawing/2014/main" id="{7E7EAF24-B23E-4A5E-ABAF-DE352D5E8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57785</xdr:colOff>
      <xdr:row>15</xdr:row>
      <xdr:rowOff>57785</xdr:rowOff>
    </xdr:to>
    <xdr:pic>
      <xdr:nvPicPr>
        <xdr:cNvPr id="5" name="Picture 2589" descr="shim">
          <a:extLst>
            <a:ext uri="{FF2B5EF4-FFF2-40B4-BE49-F238E27FC236}">
              <a16:creationId xmlns:a16="http://schemas.microsoft.com/office/drawing/2014/main" id="{157F2E0F-8517-4B09-A797-2177B4D38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57785</xdr:colOff>
      <xdr:row>15</xdr:row>
      <xdr:rowOff>57785</xdr:rowOff>
    </xdr:to>
    <xdr:pic>
      <xdr:nvPicPr>
        <xdr:cNvPr id="6" name="Picture 2591" descr="shim">
          <a:extLst>
            <a:ext uri="{FF2B5EF4-FFF2-40B4-BE49-F238E27FC236}">
              <a16:creationId xmlns:a16="http://schemas.microsoft.com/office/drawing/2014/main" id="{258DC2C9-835E-43A8-A037-CAA1AD10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53975</xdr:colOff>
      <xdr:row>15</xdr:row>
      <xdr:rowOff>53975</xdr:rowOff>
    </xdr:to>
    <xdr:pic>
      <xdr:nvPicPr>
        <xdr:cNvPr id="7" name="Picture 18" descr="shim">
          <a:extLst>
            <a:ext uri="{FF2B5EF4-FFF2-40B4-BE49-F238E27FC236}">
              <a16:creationId xmlns:a16="http://schemas.microsoft.com/office/drawing/2014/main" id="{777C6B91-1D54-40E1-81A9-0CB94009C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53975</xdr:colOff>
      <xdr:row>15</xdr:row>
      <xdr:rowOff>53975</xdr:rowOff>
    </xdr:to>
    <xdr:pic>
      <xdr:nvPicPr>
        <xdr:cNvPr id="8" name="Picture 928" descr="shim">
          <a:extLst>
            <a:ext uri="{FF2B5EF4-FFF2-40B4-BE49-F238E27FC236}">
              <a16:creationId xmlns:a16="http://schemas.microsoft.com/office/drawing/2014/main" id="{01F2E012-EAB4-468A-9C5D-67D880E07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53975</xdr:colOff>
      <xdr:row>15</xdr:row>
      <xdr:rowOff>53975</xdr:rowOff>
    </xdr:to>
    <xdr:pic>
      <xdr:nvPicPr>
        <xdr:cNvPr id="9" name="Picture 2586" descr="shim">
          <a:extLst>
            <a:ext uri="{FF2B5EF4-FFF2-40B4-BE49-F238E27FC236}">
              <a16:creationId xmlns:a16="http://schemas.microsoft.com/office/drawing/2014/main" id="{31173EEB-9FF5-43D2-AC4F-7CF41F43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53975</xdr:colOff>
      <xdr:row>15</xdr:row>
      <xdr:rowOff>53975</xdr:rowOff>
    </xdr:to>
    <xdr:pic>
      <xdr:nvPicPr>
        <xdr:cNvPr id="10" name="Picture 2589" descr="shim">
          <a:extLst>
            <a:ext uri="{FF2B5EF4-FFF2-40B4-BE49-F238E27FC236}">
              <a16:creationId xmlns:a16="http://schemas.microsoft.com/office/drawing/2014/main" id="{0CA6D061-1B2A-4BE6-A5D2-705698EEB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53975</xdr:colOff>
      <xdr:row>15</xdr:row>
      <xdr:rowOff>53975</xdr:rowOff>
    </xdr:to>
    <xdr:pic>
      <xdr:nvPicPr>
        <xdr:cNvPr id="11" name="Picture 2591" descr="shim">
          <a:extLst>
            <a:ext uri="{FF2B5EF4-FFF2-40B4-BE49-F238E27FC236}">
              <a16:creationId xmlns:a16="http://schemas.microsoft.com/office/drawing/2014/main" id="{B28CD99D-8683-4A9B-88FE-8CBA742B2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288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14</xdr:row>
      <xdr:rowOff>0</xdr:rowOff>
    </xdr:from>
    <xdr:ext cx="53975" cy="53975"/>
    <xdr:pic>
      <xdr:nvPicPr>
        <xdr:cNvPr id="12" name="Picture 18" descr="shim">
          <a:extLst>
            <a:ext uri="{FF2B5EF4-FFF2-40B4-BE49-F238E27FC236}">
              <a16:creationId xmlns:a16="http://schemas.microsoft.com/office/drawing/2014/main" id="{38B42F61-E317-4F6A-8D06-E5775125B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3975" cy="53975"/>
    <xdr:pic>
      <xdr:nvPicPr>
        <xdr:cNvPr id="13" name="Picture 928" descr="shim">
          <a:extLst>
            <a:ext uri="{FF2B5EF4-FFF2-40B4-BE49-F238E27FC236}">
              <a16:creationId xmlns:a16="http://schemas.microsoft.com/office/drawing/2014/main" id="{B04345A2-F905-4B48-BEBA-73E1CCC7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3975" cy="53975"/>
    <xdr:pic>
      <xdr:nvPicPr>
        <xdr:cNvPr id="14" name="Picture 2586" descr="shim">
          <a:extLst>
            <a:ext uri="{FF2B5EF4-FFF2-40B4-BE49-F238E27FC236}">
              <a16:creationId xmlns:a16="http://schemas.microsoft.com/office/drawing/2014/main" id="{7F07F91F-BB89-4D74-A8A1-E4717BCC0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3975" cy="53975"/>
    <xdr:pic>
      <xdr:nvPicPr>
        <xdr:cNvPr id="15" name="Picture 2589" descr="shim">
          <a:extLst>
            <a:ext uri="{FF2B5EF4-FFF2-40B4-BE49-F238E27FC236}">
              <a16:creationId xmlns:a16="http://schemas.microsoft.com/office/drawing/2014/main" id="{9F95EA55-3450-49BC-A443-94E856D98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3975" cy="53975"/>
    <xdr:pic>
      <xdr:nvPicPr>
        <xdr:cNvPr id="16" name="Picture 2591" descr="shim">
          <a:extLst>
            <a:ext uri="{FF2B5EF4-FFF2-40B4-BE49-F238E27FC236}">
              <a16:creationId xmlns:a16="http://schemas.microsoft.com/office/drawing/2014/main" id="{CC96DDCE-CB32-4870-89FE-557A4E1F0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7785" cy="57785"/>
    <xdr:pic>
      <xdr:nvPicPr>
        <xdr:cNvPr id="17" name="Picture 18" descr="shim">
          <a:extLst>
            <a:ext uri="{FF2B5EF4-FFF2-40B4-BE49-F238E27FC236}">
              <a16:creationId xmlns:a16="http://schemas.microsoft.com/office/drawing/2014/main" id="{6C6AC83B-FEDF-4D19-A3D0-7D32BF23D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7785" cy="57785"/>
    <xdr:pic>
      <xdr:nvPicPr>
        <xdr:cNvPr id="18" name="Picture 928" descr="shim">
          <a:extLst>
            <a:ext uri="{FF2B5EF4-FFF2-40B4-BE49-F238E27FC236}">
              <a16:creationId xmlns:a16="http://schemas.microsoft.com/office/drawing/2014/main" id="{4CAA7C52-EC9E-403F-A0CB-009FACCF3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7785" cy="57785"/>
    <xdr:pic>
      <xdr:nvPicPr>
        <xdr:cNvPr id="19" name="Picture 2586" descr="shim">
          <a:extLst>
            <a:ext uri="{FF2B5EF4-FFF2-40B4-BE49-F238E27FC236}">
              <a16:creationId xmlns:a16="http://schemas.microsoft.com/office/drawing/2014/main" id="{DA86E6AB-5F72-4A35-89F6-F122933A5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7785" cy="57785"/>
    <xdr:pic>
      <xdr:nvPicPr>
        <xdr:cNvPr id="20" name="Picture 2589" descr="shim">
          <a:extLst>
            <a:ext uri="{FF2B5EF4-FFF2-40B4-BE49-F238E27FC236}">
              <a16:creationId xmlns:a16="http://schemas.microsoft.com/office/drawing/2014/main" id="{1D2FE4CB-7A33-43CC-AA54-F95FC3E53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14</xdr:row>
      <xdr:rowOff>0</xdr:rowOff>
    </xdr:from>
    <xdr:ext cx="57785" cy="57785"/>
    <xdr:pic>
      <xdr:nvPicPr>
        <xdr:cNvPr id="21" name="Picture 2591" descr="shim">
          <a:extLst>
            <a:ext uri="{FF2B5EF4-FFF2-40B4-BE49-F238E27FC236}">
              <a16:creationId xmlns:a16="http://schemas.microsoft.com/office/drawing/2014/main" id="{15478EA1-9739-4444-B105-567FEE49E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1725" y="24193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92A1-885D-4279-8E44-F6A0C0CE019C}">
  <sheetPr codeName="Sheet27"/>
  <dimension ref="A1:J52"/>
  <sheetViews>
    <sheetView workbookViewId="0">
      <selection activeCell="G11" sqref="G11"/>
    </sheetView>
  </sheetViews>
  <sheetFormatPr defaultColWidth="8.59765625" defaultRowHeight="14.4" x14ac:dyDescent="0.3"/>
  <cols>
    <col min="1" max="1" width="1.3984375" style="18" customWidth="1"/>
    <col min="2" max="2" width="26.8984375" style="18" customWidth="1"/>
    <col min="3" max="3" width="23.59765625" style="18" customWidth="1"/>
    <col min="4" max="4" width="2.09765625" style="18" customWidth="1"/>
    <col min="5" max="5" width="10.59765625" style="253" customWidth="1"/>
    <col min="6" max="6" width="2.09765625" style="18" customWidth="1"/>
    <col min="7" max="7" width="16.59765625" style="18" customWidth="1"/>
    <col min="8" max="8" width="19.59765625" style="18" bestFit="1" customWidth="1"/>
    <col min="9" max="9" width="17.3984375" style="18" bestFit="1" customWidth="1"/>
    <col min="10" max="10" width="16.59765625" style="18" customWidth="1"/>
    <col min="11" max="16384" width="8.59765625" style="18"/>
  </cols>
  <sheetData>
    <row r="1" spans="1:10" ht="15.6" x14ac:dyDescent="0.3">
      <c r="B1" s="20" t="str">
        <f>INPUT!$C$3</f>
        <v>Albemarle County</v>
      </c>
      <c r="C1" s="21"/>
    </row>
    <row r="2" spans="1:10" ht="15.6" x14ac:dyDescent="0.3">
      <c r="B2" s="20" t="str">
        <f>INPUT!$D$11</f>
        <v>RFP#&lt;######&gt;</v>
      </c>
      <c r="C2" s="21"/>
    </row>
    <row r="3" spans="1:10" ht="15.6" x14ac:dyDescent="0.3">
      <c r="B3" s="382" t="str">
        <f>INPUT!$C$23</f>
        <v>Medical</v>
      </c>
      <c r="C3" s="382"/>
    </row>
    <row r="4" spans="1:10" ht="15.6" x14ac:dyDescent="0.3">
      <c r="B4" s="23" t="s">
        <v>0</v>
      </c>
      <c r="C4" s="22"/>
    </row>
    <row r="6" spans="1:10" x14ac:dyDescent="0.3">
      <c r="A6" s="163"/>
      <c r="B6" s="163"/>
      <c r="C6" s="163"/>
      <c r="D6" s="163"/>
      <c r="E6" s="167"/>
      <c r="F6" s="163"/>
      <c r="G6" s="163"/>
      <c r="H6" s="163"/>
      <c r="I6" s="163"/>
      <c r="J6" s="163"/>
    </row>
    <row r="7" spans="1:10" x14ac:dyDescent="0.3">
      <c r="A7" s="163"/>
      <c r="B7" s="163"/>
      <c r="C7" s="163"/>
      <c r="D7" s="163"/>
      <c r="E7" s="167"/>
      <c r="F7" s="163"/>
      <c r="G7" s="163"/>
      <c r="H7" s="163"/>
      <c r="I7" s="163"/>
      <c r="J7" s="163"/>
    </row>
    <row r="8" spans="1:10" ht="16.2" thickBot="1" x14ac:dyDescent="0.35">
      <c r="A8" s="163"/>
      <c r="B8" s="164" t="str">
        <f>INPUT!C16</f>
        <v>Medical</v>
      </c>
      <c r="C8" s="165"/>
      <c r="D8" s="163"/>
      <c r="E8" s="254" t="s">
        <v>1</v>
      </c>
      <c r="F8" s="163"/>
      <c r="G8" s="230">
        <f>INPUT!D8</f>
        <v>46023</v>
      </c>
      <c r="H8" s="231">
        <f>EDATE(G8,-12)</f>
        <v>45658</v>
      </c>
      <c r="I8" s="231">
        <f>EDATE(H8,-12)</f>
        <v>45292</v>
      </c>
      <c r="J8" s="232">
        <f>EDATE(I8,-12)</f>
        <v>44927</v>
      </c>
    </row>
    <row r="9" spans="1:10" ht="15" thickTop="1" x14ac:dyDescent="0.3">
      <c r="A9" s="163"/>
      <c r="B9" s="145" t="str">
        <f>INPUT!$C$3</f>
        <v>Albemarle County</v>
      </c>
      <c r="C9" s="163"/>
      <c r="D9" s="163"/>
      <c r="E9" s="167"/>
      <c r="F9" s="163"/>
      <c r="G9" s="163"/>
      <c r="H9" s="163"/>
      <c r="I9" s="163"/>
      <c r="J9" s="163"/>
    </row>
    <row r="10" spans="1:10" ht="18.600000000000001" customHeight="1" x14ac:dyDescent="0.3">
      <c r="A10" s="163"/>
      <c r="B10" s="258"/>
      <c r="C10" s="161" t="s">
        <v>2</v>
      </c>
      <c r="E10" s="255">
        <f>SUM(E19,E28,E37,E46)</f>
        <v>3348</v>
      </c>
      <c r="F10" s="163"/>
      <c r="G10" s="146">
        <v>28.15</v>
      </c>
      <c r="H10" s="147"/>
      <c r="I10" s="147"/>
      <c r="J10" s="148"/>
    </row>
    <row r="11" spans="1:10" x14ac:dyDescent="0.3">
      <c r="A11" s="163"/>
      <c r="B11" s="259"/>
      <c r="C11" s="166"/>
      <c r="D11" s="163"/>
      <c r="E11" s="167"/>
      <c r="F11" s="163"/>
      <c r="G11" s="163"/>
      <c r="H11" s="163"/>
      <c r="I11" s="163"/>
      <c r="J11" s="163"/>
    </row>
    <row r="12" spans="1:10" x14ac:dyDescent="0.3">
      <c r="A12" s="163"/>
      <c r="B12" s="163"/>
      <c r="C12" s="160" t="s">
        <v>3</v>
      </c>
      <c r="D12" s="163"/>
      <c r="E12" s="255"/>
      <c r="F12" s="163"/>
      <c r="G12" s="262">
        <v>450000</v>
      </c>
      <c r="H12" s="263">
        <v>400000</v>
      </c>
      <c r="I12" s="263">
        <v>400000</v>
      </c>
      <c r="J12" s="264"/>
    </row>
    <row r="13" spans="1:10" x14ac:dyDescent="0.3">
      <c r="A13" s="163"/>
      <c r="B13" s="163"/>
      <c r="C13" s="160" t="s">
        <v>4</v>
      </c>
      <c r="D13" s="163"/>
      <c r="E13" s="255">
        <f>SUM(E19,E28,E37,E46)</f>
        <v>3348</v>
      </c>
      <c r="F13" s="163"/>
      <c r="G13" s="146">
        <v>93.77</v>
      </c>
      <c r="H13" s="147">
        <v>91.07</v>
      </c>
      <c r="I13" s="147"/>
      <c r="J13" s="148"/>
    </row>
    <row r="14" spans="1:10" x14ac:dyDescent="0.3">
      <c r="A14" s="163"/>
      <c r="B14" s="163"/>
      <c r="C14" s="160"/>
      <c r="D14" s="163"/>
      <c r="E14" s="255"/>
      <c r="F14" s="163"/>
      <c r="G14" s="146"/>
      <c r="H14" s="147"/>
      <c r="I14" s="147"/>
      <c r="J14" s="148"/>
    </row>
    <row r="15" spans="1:10" x14ac:dyDescent="0.3">
      <c r="A15" s="163"/>
      <c r="B15" s="163"/>
      <c r="C15" s="160"/>
      <c r="D15" s="163"/>
      <c r="E15" s="255"/>
      <c r="F15" s="163"/>
      <c r="G15" s="146"/>
      <c r="H15" s="147"/>
      <c r="I15" s="147"/>
      <c r="J15" s="148"/>
    </row>
    <row r="16" spans="1:10" x14ac:dyDescent="0.3">
      <c r="A16" s="163"/>
      <c r="B16" s="163"/>
      <c r="C16" s="160"/>
      <c r="D16" s="163"/>
      <c r="E16" s="255"/>
      <c r="F16" s="163"/>
      <c r="G16" s="146"/>
      <c r="H16" s="147"/>
      <c r="I16" s="147"/>
      <c r="J16" s="148"/>
    </row>
    <row r="18" spans="1:10" x14ac:dyDescent="0.3">
      <c r="A18" s="163"/>
      <c r="B18" s="163"/>
      <c r="C18" s="161" t="s">
        <v>5</v>
      </c>
      <c r="D18" s="163"/>
      <c r="E18" s="256" t="s">
        <v>6</v>
      </c>
      <c r="F18" s="163"/>
      <c r="G18" s="80"/>
      <c r="H18" s="81"/>
      <c r="I18" s="81"/>
      <c r="J18" s="82"/>
    </row>
    <row r="19" spans="1:10" x14ac:dyDescent="0.3">
      <c r="A19" s="163"/>
      <c r="B19" s="163"/>
      <c r="C19" s="161" t="s">
        <v>7</v>
      </c>
      <c r="D19" s="163"/>
      <c r="E19" s="257">
        <f>SUM(E20:E25)</f>
        <v>1745</v>
      </c>
      <c r="F19" s="163"/>
      <c r="G19" s="80"/>
      <c r="H19" s="81"/>
      <c r="I19" s="81"/>
      <c r="J19" s="82"/>
    </row>
    <row r="20" spans="1:10" x14ac:dyDescent="0.3">
      <c r="A20" s="163"/>
      <c r="B20" s="383" t="s">
        <v>8</v>
      </c>
      <c r="C20" s="162" t="str">
        <f>INPUT!$C$123</f>
        <v>Subscriber Only</v>
      </c>
      <c r="D20" s="163"/>
      <c r="E20" s="256">
        <f>INPUT!D182</f>
        <v>847</v>
      </c>
      <c r="F20" s="163"/>
      <c r="G20" s="74"/>
      <c r="H20" s="75"/>
      <c r="I20" s="75"/>
      <c r="J20" s="76"/>
    </row>
    <row r="21" spans="1:10" x14ac:dyDescent="0.3">
      <c r="A21" s="163"/>
      <c r="B21" s="383"/>
      <c r="C21" s="162" t="str">
        <f>INPUT!$C$124</f>
        <v>Subscriber + Spouse</v>
      </c>
      <c r="D21" s="163"/>
      <c r="E21" s="256">
        <f>INPUT!D183</f>
        <v>167</v>
      </c>
      <c r="F21" s="163"/>
      <c r="G21" s="77"/>
      <c r="H21" s="78"/>
      <c r="I21" s="78"/>
      <c r="J21" s="79"/>
    </row>
    <row r="22" spans="1:10" x14ac:dyDescent="0.3">
      <c r="A22" s="163"/>
      <c r="B22" s="383"/>
      <c r="C22" s="162" t="str">
        <f>INPUT!$C$125</f>
        <v>Subscriber + Child</v>
      </c>
      <c r="D22" s="163"/>
      <c r="E22" s="256">
        <f>INPUT!D184</f>
        <v>243</v>
      </c>
      <c r="F22" s="163"/>
      <c r="G22" s="77"/>
      <c r="H22" s="78"/>
      <c r="I22" s="78"/>
      <c r="J22" s="79"/>
    </row>
    <row r="23" spans="1:10" x14ac:dyDescent="0.3">
      <c r="A23" s="163"/>
      <c r="B23" s="383"/>
      <c r="C23" s="162" t="str">
        <f>INPUT!$C$126</f>
        <v>Subscriber + Child(ren)</v>
      </c>
      <c r="D23" s="163"/>
      <c r="E23" s="256">
        <f>INPUT!D185</f>
        <v>218</v>
      </c>
      <c r="F23" s="163"/>
      <c r="G23" s="77"/>
      <c r="H23" s="78"/>
      <c r="I23" s="78"/>
      <c r="J23" s="79"/>
    </row>
    <row r="24" spans="1:10" x14ac:dyDescent="0.3">
      <c r="A24" s="163"/>
      <c r="B24" s="383"/>
      <c r="C24" s="162" t="str">
        <f>INPUT!$C$127</f>
        <v>Family</v>
      </c>
      <c r="D24" s="163"/>
      <c r="E24" s="256">
        <f>INPUT!D186</f>
        <v>270</v>
      </c>
      <c r="F24" s="163"/>
      <c r="G24" s="77"/>
      <c r="H24" s="78"/>
      <c r="I24" s="78"/>
      <c r="J24" s="79"/>
    </row>
    <row r="25" spans="1:10" x14ac:dyDescent="0.3">
      <c r="A25" s="163"/>
      <c r="B25" s="383"/>
      <c r="C25" s="162" t="str">
        <f>INPUT!$C$128</f>
        <v>Medicare</v>
      </c>
      <c r="D25" s="163"/>
      <c r="E25" s="255"/>
      <c r="F25" s="163"/>
      <c r="G25" s="77"/>
      <c r="H25" s="78"/>
      <c r="I25" s="78"/>
      <c r="J25" s="79"/>
    </row>
    <row r="26" spans="1:10" x14ac:dyDescent="0.3">
      <c r="A26" s="163"/>
      <c r="B26" s="260"/>
      <c r="C26" s="163"/>
      <c r="D26" s="163"/>
      <c r="E26" s="167"/>
      <c r="F26" s="163"/>
      <c r="G26" s="163"/>
      <c r="H26" s="163"/>
      <c r="I26" s="163"/>
      <c r="J26" s="163"/>
    </row>
    <row r="27" spans="1:10" x14ac:dyDescent="0.3">
      <c r="A27" s="163"/>
      <c r="B27" s="163"/>
      <c r="C27" s="161" t="s">
        <v>5</v>
      </c>
      <c r="D27" s="163"/>
      <c r="E27" s="256" t="s">
        <v>9</v>
      </c>
      <c r="F27" s="163"/>
      <c r="G27" s="80"/>
      <c r="H27" s="81"/>
      <c r="I27" s="81"/>
      <c r="J27" s="82"/>
    </row>
    <row r="28" spans="1:10" x14ac:dyDescent="0.3">
      <c r="A28" s="163"/>
      <c r="B28" s="163"/>
      <c r="C28" s="161" t="s">
        <v>7</v>
      </c>
      <c r="D28" s="163"/>
      <c r="E28" s="257">
        <f>SUM(E29:E34)</f>
        <v>1117</v>
      </c>
      <c r="F28" s="163"/>
      <c r="G28" s="80"/>
      <c r="H28" s="81"/>
      <c r="I28" s="81"/>
      <c r="J28" s="82"/>
    </row>
    <row r="29" spans="1:10" x14ac:dyDescent="0.3">
      <c r="A29" s="163"/>
      <c r="B29" s="383" t="s">
        <v>8</v>
      </c>
      <c r="C29" s="162" t="str">
        <f>INPUT!$C$123</f>
        <v>Subscriber Only</v>
      </c>
      <c r="D29" s="163"/>
      <c r="E29" s="256">
        <f>INPUT!F182</f>
        <v>654</v>
      </c>
      <c r="F29" s="163"/>
      <c r="G29" s="74"/>
      <c r="H29" s="75"/>
      <c r="I29" s="75"/>
      <c r="J29" s="76"/>
    </row>
    <row r="30" spans="1:10" x14ac:dyDescent="0.3">
      <c r="A30" s="163"/>
      <c r="B30" s="383"/>
      <c r="C30" s="162" t="str">
        <f>INPUT!$C$124</f>
        <v>Subscriber + Spouse</v>
      </c>
      <c r="D30" s="163"/>
      <c r="E30" s="256">
        <f>INPUT!F183</f>
        <v>81</v>
      </c>
      <c r="F30" s="163"/>
      <c r="G30" s="77"/>
      <c r="H30" s="78"/>
      <c r="I30" s="78"/>
      <c r="J30" s="79"/>
    </row>
    <row r="31" spans="1:10" x14ac:dyDescent="0.3">
      <c r="A31" s="163"/>
      <c r="B31" s="383"/>
      <c r="C31" s="162" t="str">
        <f>INPUT!$C$125</f>
        <v>Subscriber + Child</v>
      </c>
      <c r="D31" s="163"/>
      <c r="E31" s="256">
        <f>INPUT!F184</f>
        <v>99</v>
      </c>
      <c r="F31" s="163"/>
      <c r="G31" s="77"/>
      <c r="H31" s="78"/>
      <c r="I31" s="78"/>
      <c r="J31" s="79"/>
    </row>
    <row r="32" spans="1:10" x14ac:dyDescent="0.3">
      <c r="A32" s="163"/>
      <c r="B32" s="383"/>
      <c r="C32" s="162" t="str">
        <f>INPUT!$C$126</f>
        <v>Subscriber + Child(ren)</v>
      </c>
      <c r="D32" s="163"/>
      <c r="E32" s="256">
        <f>INPUT!F185</f>
        <v>135</v>
      </c>
      <c r="F32" s="163"/>
      <c r="G32" s="77"/>
      <c r="H32" s="78"/>
      <c r="I32" s="78"/>
      <c r="J32" s="79"/>
    </row>
    <row r="33" spans="1:10" x14ac:dyDescent="0.3">
      <c r="A33" s="163"/>
      <c r="B33" s="383"/>
      <c r="C33" s="162" t="str">
        <f>INPUT!$C$127</f>
        <v>Family</v>
      </c>
      <c r="D33" s="163"/>
      <c r="E33" s="256">
        <f>INPUT!F186</f>
        <v>148</v>
      </c>
      <c r="F33" s="163"/>
      <c r="G33" s="77"/>
      <c r="H33" s="78"/>
      <c r="I33" s="78"/>
      <c r="J33" s="79"/>
    </row>
    <row r="34" spans="1:10" x14ac:dyDescent="0.3">
      <c r="A34" s="163"/>
      <c r="B34" s="383"/>
      <c r="C34" s="162" t="str">
        <f>INPUT!$C$128</f>
        <v>Medicare</v>
      </c>
      <c r="D34" s="163"/>
      <c r="E34" s="255"/>
      <c r="F34" s="163"/>
      <c r="G34" s="77"/>
      <c r="H34" s="78"/>
      <c r="I34" s="78"/>
      <c r="J34" s="79"/>
    </row>
    <row r="35" spans="1:10" x14ac:dyDescent="0.3">
      <c r="A35" s="163"/>
      <c r="B35" s="163"/>
      <c r="C35" s="163"/>
      <c r="D35" s="163"/>
      <c r="E35" s="167"/>
      <c r="F35" s="163"/>
      <c r="G35" s="163"/>
      <c r="H35" s="163"/>
      <c r="I35" s="163"/>
      <c r="J35" s="163"/>
    </row>
    <row r="36" spans="1:10" x14ac:dyDescent="0.3">
      <c r="A36" s="163"/>
      <c r="B36" s="163"/>
      <c r="C36" s="161" t="s">
        <v>5</v>
      </c>
      <c r="D36" s="163"/>
      <c r="E36" s="256" t="s">
        <v>10</v>
      </c>
      <c r="F36" s="163"/>
      <c r="G36" s="80"/>
      <c r="H36" s="81"/>
      <c r="I36" s="81"/>
      <c r="J36" s="82"/>
    </row>
    <row r="37" spans="1:10" x14ac:dyDescent="0.3">
      <c r="A37" s="163"/>
      <c r="B37" s="163"/>
      <c r="C37" s="161" t="s">
        <v>7</v>
      </c>
      <c r="D37" s="163"/>
      <c r="E37" s="257">
        <f>SUM(E38:E43)</f>
        <v>486</v>
      </c>
      <c r="F37" s="163"/>
      <c r="G37" s="80"/>
      <c r="H37" s="81"/>
      <c r="I37" s="81"/>
      <c r="J37" s="82"/>
    </row>
    <row r="38" spans="1:10" x14ac:dyDescent="0.3">
      <c r="A38" s="163"/>
      <c r="B38" s="383" t="s">
        <v>8</v>
      </c>
      <c r="C38" s="162" t="str">
        <f>INPUT!$C$123</f>
        <v>Subscriber Only</v>
      </c>
      <c r="D38" s="163"/>
      <c r="E38" s="256" cm="1">
        <f t="array" ref="E38:E42">INPUT!H182:H186</f>
        <v>263</v>
      </c>
      <c r="F38" s="163"/>
      <c r="G38" s="74"/>
      <c r="H38" s="75"/>
      <c r="I38" s="75"/>
      <c r="J38" s="76"/>
    </row>
    <row r="39" spans="1:10" x14ac:dyDescent="0.3">
      <c r="A39" s="163"/>
      <c r="B39" s="383"/>
      <c r="C39" s="162" t="str">
        <f>INPUT!$C$124</f>
        <v>Subscriber + Spouse</v>
      </c>
      <c r="D39" s="163"/>
      <c r="E39" s="255">
        <v>24</v>
      </c>
      <c r="F39" s="163"/>
      <c r="G39" s="77"/>
      <c r="H39" s="78"/>
      <c r="I39" s="78"/>
      <c r="J39" s="79"/>
    </row>
    <row r="40" spans="1:10" x14ac:dyDescent="0.3">
      <c r="A40" s="163"/>
      <c r="B40" s="383"/>
      <c r="C40" s="162" t="str">
        <f>INPUT!$C$125</f>
        <v>Subscriber + Child</v>
      </c>
      <c r="D40" s="163"/>
      <c r="E40" s="255">
        <v>44</v>
      </c>
      <c r="F40" s="163"/>
      <c r="G40" s="77"/>
      <c r="H40" s="78"/>
      <c r="I40" s="78"/>
      <c r="J40" s="79"/>
    </row>
    <row r="41" spans="1:10" x14ac:dyDescent="0.3">
      <c r="A41" s="163"/>
      <c r="B41" s="383"/>
      <c r="C41" s="162" t="str">
        <f>INPUT!$C$126</f>
        <v>Subscriber + Child(ren)</v>
      </c>
      <c r="D41" s="163"/>
      <c r="E41" s="255">
        <v>76</v>
      </c>
      <c r="F41" s="163"/>
      <c r="G41" s="77"/>
      <c r="H41" s="78"/>
      <c r="I41" s="78"/>
      <c r="J41" s="79"/>
    </row>
    <row r="42" spans="1:10" x14ac:dyDescent="0.3">
      <c r="A42" s="163"/>
      <c r="B42" s="383"/>
      <c r="C42" s="162" t="str">
        <f>INPUT!$C$127</f>
        <v>Family</v>
      </c>
      <c r="D42" s="163"/>
      <c r="E42" s="255">
        <v>79</v>
      </c>
      <c r="F42" s="163"/>
      <c r="G42" s="77"/>
      <c r="H42" s="78"/>
      <c r="I42" s="78"/>
      <c r="J42" s="79"/>
    </row>
    <row r="43" spans="1:10" x14ac:dyDescent="0.3">
      <c r="A43" s="163"/>
      <c r="B43" s="383"/>
      <c r="C43" s="162" t="str">
        <f>INPUT!$C$128</f>
        <v>Medicare</v>
      </c>
      <c r="D43" s="163"/>
      <c r="E43" s="255"/>
      <c r="F43" s="163"/>
      <c r="G43" s="77"/>
      <c r="H43" s="78"/>
      <c r="I43" s="78"/>
      <c r="J43" s="79"/>
    </row>
    <row r="44" spans="1:10" x14ac:dyDescent="0.3">
      <c r="A44" s="163"/>
      <c r="B44" s="163"/>
      <c r="C44" s="163"/>
      <c r="D44" s="163"/>
      <c r="E44" s="167"/>
      <c r="F44" s="163"/>
      <c r="G44" s="163"/>
      <c r="H44" s="163"/>
      <c r="I44" s="163"/>
      <c r="J44" s="163"/>
    </row>
    <row r="45" spans="1:10" x14ac:dyDescent="0.3">
      <c r="A45" s="163"/>
      <c r="B45" s="163"/>
      <c r="C45" s="161" t="s">
        <v>5</v>
      </c>
      <c r="D45" s="163"/>
      <c r="E45" s="256"/>
      <c r="F45" s="163"/>
      <c r="G45" s="80"/>
      <c r="H45" s="81"/>
      <c r="I45" s="81"/>
      <c r="J45" s="82"/>
    </row>
    <row r="46" spans="1:10" x14ac:dyDescent="0.3">
      <c r="A46" s="163"/>
      <c r="B46" s="163"/>
      <c r="C46" s="161" t="s">
        <v>7</v>
      </c>
      <c r="D46" s="163"/>
      <c r="E46" s="257">
        <f>SUM(E47:E52)</f>
        <v>0</v>
      </c>
      <c r="F46" s="163"/>
      <c r="G46" s="80"/>
      <c r="H46" s="81"/>
      <c r="I46" s="81"/>
      <c r="J46" s="82"/>
    </row>
    <row r="47" spans="1:10" x14ac:dyDescent="0.3">
      <c r="A47" s="163"/>
      <c r="B47" s="383" t="s">
        <v>8</v>
      </c>
      <c r="C47" s="162" t="str">
        <f>INPUT!$C$123</f>
        <v>Subscriber Only</v>
      </c>
      <c r="D47" s="163"/>
      <c r="E47" s="256"/>
      <c r="F47" s="163"/>
      <c r="G47" s="74"/>
      <c r="H47" s="75"/>
      <c r="I47" s="75"/>
      <c r="J47" s="76"/>
    </row>
    <row r="48" spans="1:10" x14ac:dyDescent="0.3">
      <c r="A48" s="163"/>
      <c r="B48" s="383"/>
      <c r="C48" s="162" t="str">
        <f>INPUT!$C$124</f>
        <v>Subscriber + Spouse</v>
      </c>
      <c r="D48" s="163"/>
      <c r="E48" s="255"/>
      <c r="F48" s="163"/>
      <c r="G48" s="77"/>
      <c r="H48" s="78"/>
      <c r="I48" s="78"/>
      <c r="J48" s="79"/>
    </row>
    <row r="49" spans="1:10" x14ac:dyDescent="0.3">
      <c r="A49" s="163"/>
      <c r="B49" s="383"/>
      <c r="C49" s="162" t="str">
        <f>INPUT!$C$125</f>
        <v>Subscriber + Child</v>
      </c>
      <c r="D49" s="163"/>
      <c r="E49" s="255"/>
      <c r="F49" s="163"/>
      <c r="G49" s="77"/>
      <c r="H49" s="78"/>
      <c r="I49" s="78"/>
      <c r="J49" s="79"/>
    </row>
    <row r="50" spans="1:10" x14ac:dyDescent="0.3">
      <c r="A50" s="163"/>
      <c r="B50" s="383"/>
      <c r="C50" s="162" t="str">
        <f>INPUT!$C$126</f>
        <v>Subscriber + Child(ren)</v>
      </c>
      <c r="D50" s="163"/>
      <c r="E50" s="255"/>
      <c r="F50" s="163"/>
      <c r="G50" s="77"/>
      <c r="H50" s="78"/>
      <c r="I50" s="78"/>
      <c r="J50" s="79"/>
    </row>
    <row r="51" spans="1:10" x14ac:dyDescent="0.3">
      <c r="A51" s="163"/>
      <c r="B51" s="383"/>
      <c r="C51" s="162" t="str">
        <f>INPUT!$C$127</f>
        <v>Family</v>
      </c>
      <c r="D51" s="163"/>
      <c r="E51" s="255"/>
      <c r="F51" s="163"/>
      <c r="G51" s="77"/>
      <c r="H51" s="78"/>
      <c r="I51" s="78"/>
      <c r="J51" s="79"/>
    </row>
    <row r="52" spans="1:10" x14ac:dyDescent="0.3">
      <c r="A52" s="163"/>
      <c r="B52" s="383"/>
      <c r="C52" s="162" t="str">
        <f>INPUT!$C$128</f>
        <v>Medicare</v>
      </c>
      <c r="D52" s="163"/>
      <c r="E52" s="255"/>
      <c r="F52" s="163"/>
      <c r="G52" s="77"/>
      <c r="H52" s="78"/>
      <c r="I52" s="78"/>
      <c r="J52" s="79"/>
    </row>
  </sheetData>
  <mergeCells count="5">
    <mergeCell ref="B3:C3"/>
    <mergeCell ref="B20:B25"/>
    <mergeCell ref="B29:B34"/>
    <mergeCell ref="B38:B43"/>
    <mergeCell ref="B47:B52"/>
  </mergeCells>
  <pageMargins left="0.7" right="0.7" top="0.75" bottom="0.75" header="0.3" footer="0.3"/>
  <pageSetup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U229"/>
  <sheetViews>
    <sheetView topLeftCell="A29" workbookViewId="0">
      <selection activeCell="D40" sqref="D40"/>
    </sheetView>
  </sheetViews>
  <sheetFormatPr defaultColWidth="8.59765625" defaultRowHeight="13.2" x14ac:dyDescent="0.25"/>
  <cols>
    <col min="1" max="1" width="1.5" style="66" customWidth="1"/>
    <col min="2" max="2" width="21.09765625" style="207" customWidth="1"/>
    <col min="3" max="3" width="28.09765625" style="206" bestFit="1" customWidth="1"/>
    <col min="4" max="4" width="19.09765625" style="206" customWidth="1"/>
    <col min="5" max="5" width="37.8984375" style="206" bestFit="1" customWidth="1"/>
    <col min="6" max="6" width="61.5" style="206" bestFit="1" customWidth="1"/>
    <col min="7" max="7" width="18.59765625" style="206" bestFit="1" customWidth="1"/>
    <col min="8" max="9" width="18.5" style="206" bestFit="1" customWidth="1"/>
    <col min="10" max="10" width="14.59765625" style="66" bestFit="1" customWidth="1"/>
    <col min="11" max="11" width="8.59765625" style="66"/>
    <col min="12" max="12" width="20.5" style="66" bestFit="1" customWidth="1"/>
    <col min="13" max="16" width="8.59765625" style="66"/>
    <col min="17" max="17" width="20.5" style="66" bestFit="1" customWidth="1"/>
    <col min="18" max="19" width="8.59765625" style="66"/>
    <col min="20" max="20" width="14" style="66" bestFit="1" customWidth="1"/>
    <col min="21" max="21" width="8.59765625" style="66"/>
    <col min="22" max="16384" width="8.59765625" style="206"/>
  </cols>
  <sheetData>
    <row r="1" spans="2:20" s="66" customFormat="1" x14ac:dyDescent="0.25">
      <c r="B1" s="200" t="s">
        <v>11</v>
      </c>
      <c r="C1" s="293" t="s">
        <v>12</v>
      </c>
      <c r="D1" s="202" t="s">
        <v>13</v>
      </c>
      <c r="K1" s="203" t="s">
        <v>14</v>
      </c>
    </row>
    <row r="2" spans="2:20" s="66" customFormat="1" x14ac:dyDescent="0.25">
      <c r="B2" s="200"/>
      <c r="K2" s="204" t="s">
        <v>15</v>
      </c>
    </row>
    <row r="3" spans="2:20" x14ac:dyDescent="0.25">
      <c r="B3" s="205" t="s">
        <v>16</v>
      </c>
      <c r="C3" s="294" t="s">
        <v>17</v>
      </c>
      <c r="D3" s="205" t="s">
        <v>18</v>
      </c>
      <c r="E3" s="295" t="s">
        <v>19</v>
      </c>
      <c r="F3" s="205" t="s">
        <v>20</v>
      </c>
      <c r="G3" s="295" t="s">
        <v>21</v>
      </c>
      <c r="H3" s="66"/>
      <c r="I3" s="66"/>
      <c r="K3" s="204"/>
    </row>
    <row r="4" spans="2:20" s="66" customFormat="1" x14ac:dyDescent="0.25">
      <c r="B4" s="200"/>
      <c r="K4" s="204"/>
    </row>
    <row r="5" spans="2:20" x14ac:dyDescent="0.25">
      <c r="B5" s="205" t="s">
        <v>22</v>
      </c>
      <c r="C5" s="294" t="s">
        <v>23</v>
      </c>
      <c r="D5" s="294" t="s">
        <v>24</v>
      </c>
      <c r="E5" s="294" t="s">
        <v>25</v>
      </c>
      <c r="F5" s="294" t="s">
        <v>26</v>
      </c>
      <c r="G5" s="295" t="s">
        <v>27</v>
      </c>
      <c r="H5" s="66"/>
      <c r="I5" s="66"/>
      <c r="S5" s="85" t="s">
        <v>28</v>
      </c>
      <c r="T5" s="66" t="s">
        <v>29</v>
      </c>
    </row>
    <row r="6" spans="2:20" s="66" customFormat="1" x14ac:dyDescent="0.25">
      <c r="B6" s="200"/>
      <c r="K6" s="204"/>
      <c r="S6" s="85" t="s">
        <v>30</v>
      </c>
      <c r="T6" s="66" t="s">
        <v>31</v>
      </c>
    </row>
    <row r="7" spans="2:20" x14ac:dyDescent="0.25">
      <c r="C7" s="208" t="s">
        <v>32</v>
      </c>
      <c r="D7" s="208" t="s">
        <v>33</v>
      </c>
      <c r="E7" s="208" t="s">
        <v>34</v>
      </c>
      <c r="F7" s="208" t="s">
        <v>35</v>
      </c>
      <c r="G7" s="66"/>
      <c r="H7" s="66"/>
      <c r="I7" s="66"/>
      <c r="S7" s="85" t="s">
        <v>36</v>
      </c>
      <c r="T7" s="66" t="s">
        <v>37</v>
      </c>
    </row>
    <row r="8" spans="2:20" x14ac:dyDescent="0.25">
      <c r="B8" s="205" t="s">
        <v>38</v>
      </c>
      <c r="C8" s="296">
        <v>46753</v>
      </c>
      <c r="D8" s="296">
        <v>46023</v>
      </c>
      <c r="E8" s="296">
        <v>45658</v>
      </c>
      <c r="F8" s="296">
        <v>45292</v>
      </c>
      <c r="G8" s="66"/>
      <c r="H8" s="66"/>
      <c r="I8" s="66"/>
      <c r="S8" s="85"/>
    </row>
    <row r="9" spans="2:20" s="66" customFormat="1" x14ac:dyDescent="0.25">
      <c r="B9" s="200"/>
      <c r="K9" s="204"/>
    </row>
    <row r="10" spans="2:20" x14ac:dyDescent="0.25">
      <c r="B10" s="200"/>
      <c r="C10" s="66"/>
      <c r="D10" s="208" t="s">
        <v>39</v>
      </c>
      <c r="E10" s="66"/>
      <c r="F10" s="66"/>
      <c r="G10" s="66"/>
      <c r="H10" s="66"/>
      <c r="I10" s="66"/>
    </row>
    <row r="11" spans="2:20" s="66" customFormat="1" x14ac:dyDescent="0.25">
      <c r="B11" s="205" t="s">
        <v>40</v>
      </c>
      <c r="C11" s="295" t="s">
        <v>41</v>
      </c>
      <c r="D11" s="303" t="str">
        <f>B11&amp;C11</f>
        <v>RFP#&lt;######&gt;</v>
      </c>
      <c r="K11" s="204"/>
    </row>
    <row r="12" spans="2:20" x14ac:dyDescent="0.25">
      <c r="B12" s="200"/>
      <c r="C12" s="66"/>
      <c r="D12" s="66"/>
      <c r="E12" s="66"/>
      <c r="F12" s="66"/>
      <c r="G12" s="66"/>
      <c r="H12" s="66"/>
      <c r="I12" s="66"/>
    </row>
    <row r="13" spans="2:20" x14ac:dyDescent="0.25">
      <c r="B13" s="205" t="s">
        <v>42</v>
      </c>
      <c r="C13" s="295" t="s">
        <v>43</v>
      </c>
      <c r="D13" s="295" t="s">
        <v>44</v>
      </c>
      <c r="E13" s="66"/>
      <c r="F13" s="66"/>
      <c r="G13" s="66"/>
      <c r="H13" s="66"/>
      <c r="I13" s="66"/>
      <c r="K13" s="209" t="s">
        <v>45</v>
      </c>
    </row>
    <row r="14" spans="2:20" x14ac:dyDescent="0.25">
      <c r="B14" s="200"/>
      <c r="C14" s="66"/>
      <c r="D14" s="66"/>
      <c r="E14" s="66"/>
      <c r="F14" s="208" t="s">
        <v>46</v>
      </c>
      <c r="G14" s="66"/>
      <c r="H14" s="66"/>
      <c r="I14" s="66"/>
      <c r="K14" s="66" t="s">
        <v>47</v>
      </c>
    </row>
    <row r="15" spans="2:20" x14ac:dyDescent="0.25">
      <c r="B15" s="210" t="s">
        <v>48</v>
      </c>
      <c r="C15" s="210"/>
      <c r="D15" s="66"/>
      <c r="E15" s="200"/>
      <c r="F15" s="208" t="s">
        <v>49</v>
      </c>
      <c r="G15" s="66"/>
      <c r="H15" s="66"/>
      <c r="I15" s="66"/>
      <c r="K15" s="66" t="s">
        <v>50</v>
      </c>
    </row>
    <row r="16" spans="2:20" ht="21.75" customHeight="1" x14ac:dyDescent="0.25">
      <c r="B16" s="211" t="s">
        <v>51</v>
      </c>
      <c r="C16" s="295" t="s">
        <v>59</v>
      </c>
      <c r="D16" s="66"/>
      <c r="F16" s="297">
        <v>3</v>
      </c>
      <c r="G16" s="297" t="s">
        <v>52</v>
      </c>
      <c r="H16" s="66"/>
      <c r="I16" s="66"/>
      <c r="K16" s="66" t="s">
        <v>53</v>
      </c>
    </row>
    <row r="17" spans="2:11" ht="21.75" customHeight="1" x14ac:dyDescent="0.25">
      <c r="B17" s="211" t="s">
        <v>54</v>
      </c>
      <c r="C17" s="295"/>
      <c r="D17" s="66"/>
      <c r="E17" s="200"/>
      <c r="F17" s="297">
        <v>3</v>
      </c>
      <c r="G17" s="297" t="s">
        <v>52</v>
      </c>
      <c r="H17" s="66"/>
      <c r="I17" s="66"/>
      <c r="K17" s="66" t="s">
        <v>55</v>
      </c>
    </row>
    <row r="18" spans="2:11" ht="21.75" customHeight="1" x14ac:dyDescent="0.25">
      <c r="B18" s="211" t="s">
        <v>56</v>
      </c>
      <c r="C18" s="295"/>
      <c r="D18" s="158"/>
      <c r="F18" s="297">
        <v>3</v>
      </c>
      <c r="G18" s="297" t="s">
        <v>52</v>
      </c>
      <c r="H18" s="66"/>
      <c r="I18" s="66"/>
      <c r="K18" s="66" t="s">
        <v>57</v>
      </c>
    </row>
    <row r="19" spans="2:11" ht="21.75" customHeight="1" x14ac:dyDescent="0.25">
      <c r="B19" s="211" t="s">
        <v>58</v>
      </c>
      <c r="C19" s="295" t="s">
        <v>59</v>
      </c>
      <c r="D19" s="66"/>
      <c r="E19" s="66"/>
      <c r="F19" s="297">
        <v>3</v>
      </c>
      <c r="G19" s="297" t="s">
        <v>52</v>
      </c>
      <c r="H19" s="66"/>
      <c r="I19" s="66"/>
    </row>
    <row r="20" spans="2:11" ht="21.75" customHeight="1" x14ac:dyDescent="0.25">
      <c r="B20" s="211" t="s">
        <v>60</v>
      </c>
      <c r="C20" s="295" t="s">
        <v>61</v>
      </c>
      <c r="D20" s="66"/>
      <c r="E20" s="158"/>
      <c r="F20" s="297">
        <v>3</v>
      </c>
      <c r="G20" s="297" t="s">
        <v>52</v>
      </c>
      <c r="H20" s="66"/>
      <c r="I20" s="66"/>
      <c r="K20" s="66" t="s">
        <v>62</v>
      </c>
    </row>
    <row r="21" spans="2:11" ht="21.75" customHeight="1" x14ac:dyDescent="0.25">
      <c r="B21" s="211" t="s">
        <v>63</v>
      </c>
      <c r="C21" s="295" t="s">
        <v>64</v>
      </c>
      <c r="D21" s="158"/>
      <c r="E21" s="158"/>
      <c r="F21" s="297"/>
      <c r="G21" s="297"/>
      <c r="H21" s="66"/>
      <c r="I21" s="66"/>
    </row>
    <row r="22" spans="2:11" x14ac:dyDescent="0.25">
      <c r="B22" s="200"/>
      <c r="C22" s="158"/>
      <c r="D22" s="158"/>
      <c r="E22" s="158"/>
      <c r="F22" s="66"/>
      <c r="G22" s="66"/>
      <c r="H22" s="66"/>
      <c r="I22" s="66"/>
    </row>
    <row r="23" spans="2:11" x14ac:dyDescent="0.25">
      <c r="B23" s="208" t="s">
        <v>39</v>
      </c>
      <c r="C23" s="303" t="s">
        <v>59</v>
      </c>
      <c r="D23" s="158"/>
      <c r="E23" s="205" t="s">
        <v>39</v>
      </c>
      <c r="F23" s="302" t="str">
        <f>G16&amp;" ("&amp;F16&amp;")"&amp;" Years"</f>
        <v>Three (3) Years</v>
      </c>
      <c r="G23" s="66"/>
      <c r="H23" s="66"/>
      <c r="I23" s="66"/>
    </row>
    <row r="24" spans="2:11" x14ac:dyDescent="0.25">
      <c r="B24" s="200"/>
      <c r="C24" s="158"/>
      <c r="D24" s="158"/>
      <c r="E24" s="66"/>
      <c r="F24" s="66"/>
      <c r="G24" s="66"/>
      <c r="H24" s="66"/>
      <c r="I24" s="66"/>
    </row>
    <row r="25" spans="2:11" x14ac:dyDescent="0.25">
      <c r="B25" s="200"/>
      <c r="C25" s="158"/>
      <c r="D25" s="158"/>
      <c r="E25" s="66"/>
      <c r="F25" s="66"/>
      <c r="G25" s="66"/>
      <c r="H25" s="66"/>
      <c r="I25" s="66"/>
    </row>
    <row r="26" spans="2:11" x14ac:dyDescent="0.25">
      <c r="B26" s="200"/>
      <c r="C26" s="158"/>
      <c r="D26" s="158"/>
      <c r="E26" s="66"/>
      <c r="F26" s="66"/>
      <c r="G26" s="66"/>
      <c r="H26" s="66"/>
      <c r="I26" s="66"/>
    </row>
    <row r="27" spans="2:11" x14ac:dyDescent="0.25">
      <c r="B27" s="200"/>
      <c r="C27" s="158"/>
      <c r="D27" s="158"/>
      <c r="E27" s="66"/>
      <c r="F27" s="66"/>
      <c r="G27" s="66"/>
      <c r="H27" s="66"/>
      <c r="I27" s="66"/>
    </row>
    <row r="28" spans="2:11" x14ac:dyDescent="0.25">
      <c r="B28" s="200"/>
      <c r="C28" s="158"/>
      <c r="D28" s="158"/>
      <c r="E28" s="66"/>
      <c r="F28" s="66"/>
      <c r="G28" s="66"/>
      <c r="H28" s="66"/>
      <c r="I28" s="66"/>
    </row>
    <row r="29" spans="2:11" x14ac:dyDescent="0.25">
      <c r="B29" s="200"/>
      <c r="C29" s="158"/>
      <c r="D29" s="158"/>
      <c r="E29" s="66"/>
      <c r="F29" s="66"/>
      <c r="G29" s="66"/>
      <c r="H29" s="66"/>
      <c r="I29" s="66"/>
    </row>
    <row r="30" spans="2:11" s="66" customFormat="1" x14ac:dyDescent="0.25">
      <c r="B30" s="200"/>
    </row>
    <row r="31" spans="2:11" s="66" customFormat="1" x14ac:dyDescent="0.25">
      <c r="B31" s="200"/>
    </row>
    <row r="32" spans="2:11" s="66" customFormat="1" x14ac:dyDescent="0.25">
      <c r="B32" s="200"/>
    </row>
    <row r="33" spans="2:9" s="66" customFormat="1" x14ac:dyDescent="0.25">
      <c r="B33" s="200"/>
    </row>
    <row r="34" spans="2:9" s="66" customFormat="1" x14ac:dyDescent="0.25">
      <c r="B34" s="200"/>
    </row>
    <row r="35" spans="2:9" x14ac:dyDescent="0.25">
      <c r="B35" s="208" t="s">
        <v>65</v>
      </c>
      <c r="C35" s="208" t="s">
        <v>66</v>
      </c>
      <c r="D35" s="208" t="s">
        <v>67</v>
      </c>
      <c r="E35" s="208" t="s">
        <v>68</v>
      </c>
      <c r="F35" s="208" t="s">
        <v>69</v>
      </c>
      <c r="G35" s="212" t="s">
        <v>70</v>
      </c>
      <c r="H35" s="66"/>
      <c r="I35" s="66"/>
    </row>
    <row r="36" spans="2:9" x14ac:dyDescent="0.25">
      <c r="B36" s="298" t="s">
        <v>71</v>
      </c>
      <c r="C36" s="298" t="s">
        <v>71</v>
      </c>
      <c r="D36" s="299" t="s">
        <v>71</v>
      </c>
      <c r="E36" s="298" t="s">
        <v>71</v>
      </c>
      <c r="F36" s="304" t="s">
        <v>71</v>
      </c>
      <c r="G36" s="304" t="s">
        <v>71</v>
      </c>
      <c r="H36" s="66"/>
      <c r="I36" s="66"/>
    </row>
    <row r="37" spans="2:9" x14ac:dyDescent="0.25">
      <c r="B37" s="298" t="s">
        <v>72</v>
      </c>
      <c r="C37" s="298" t="s">
        <v>73</v>
      </c>
      <c r="D37" s="299" t="s">
        <v>74</v>
      </c>
      <c r="E37" s="300" t="s">
        <v>75</v>
      </c>
      <c r="F37" s="303" t="str">
        <f>C37&amp;" Proposal Form "&amp;D37&amp;" - "&amp;E37</f>
        <v>Technical Proposal Form 1.0 - General Questionnaire</v>
      </c>
      <c r="G37" s="305" t="str">
        <f>LEFT(C37,1)&amp;"F "&amp;D37</f>
        <v>TF 1.0</v>
      </c>
      <c r="H37" s="66"/>
      <c r="I37" s="66"/>
    </row>
    <row r="38" spans="2:9" x14ac:dyDescent="0.25">
      <c r="B38" s="298" t="s">
        <v>72</v>
      </c>
      <c r="C38" s="298" t="s">
        <v>73</v>
      </c>
      <c r="D38" s="299" t="s">
        <v>76</v>
      </c>
      <c r="E38" s="300" t="s">
        <v>77</v>
      </c>
      <c r="F38" s="303" t="str">
        <f>C38&amp;" Proposal Form "&amp;D38&amp;" - "&amp;E38</f>
        <v>Technical Proposal Form 1.1 - Client Specific Questionnaire</v>
      </c>
      <c r="G38" s="305" t="str">
        <f>LEFT(C38,1)&amp;"F "&amp;D38</f>
        <v>TF 1.1</v>
      </c>
      <c r="H38" s="66"/>
      <c r="I38" s="66"/>
    </row>
    <row r="39" spans="2:9" x14ac:dyDescent="0.25">
      <c r="B39" s="298" t="s">
        <v>72</v>
      </c>
      <c r="C39" s="298" t="s">
        <v>78</v>
      </c>
      <c r="D39" s="299" t="s">
        <v>79</v>
      </c>
      <c r="E39" s="300" t="s">
        <v>80</v>
      </c>
      <c r="F39" s="303" t="str">
        <f t="shared" ref="F39:F72" si="0">C39&amp;" Proposal Form "&amp;D39&amp;" - "&amp;E39</f>
        <v>Financial Proposal Form 5.0 - Performance Guarantees</v>
      </c>
      <c r="G39" s="305" t="str">
        <f t="shared" ref="G39:G43" si="1">LEFT(C39,1)&amp;"F "&amp;D39</f>
        <v>FF 5.0</v>
      </c>
      <c r="H39" s="66"/>
      <c r="I39" s="66"/>
    </row>
    <row r="40" spans="2:9" x14ac:dyDescent="0.25">
      <c r="B40" s="298" t="s">
        <v>72</v>
      </c>
      <c r="C40" s="298" t="s">
        <v>73</v>
      </c>
      <c r="D40" s="299" t="s">
        <v>81</v>
      </c>
      <c r="E40" s="300" t="s">
        <v>82</v>
      </c>
      <c r="F40" s="303" t="str">
        <f t="shared" si="0"/>
        <v>Technical Proposal Form 6.0 - Deviations</v>
      </c>
      <c r="G40" s="305" t="str">
        <f t="shared" si="1"/>
        <v>TF 6.0</v>
      </c>
      <c r="H40" s="66"/>
      <c r="I40" s="66"/>
    </row>
    <row r="41" spans="2:9" x14ac:dyDescent="0.25">
      <c r="B41" s="298" t="s">
        <v>72</v>
      </c>
      <c r="C41" s="298" t="s">
        <v>73</v>
      </c>
      <c r="D41" s="299" t="s">
        <v>83</v>
      </c>
      <c r="E41" s="300" t="s">
        <v>84</v>
      </c>
      <c r="F41" s="303" t="str">
        <f t="shared" si="0"/>
        <v>Technical Proposal Form 7.0 - Key Differentiators</v>
      </c>
      <c r="G41" s="305" t="str">
        <f t="shared" si="1"/>
        <v>TF 7.0</v>
      </c>
      <c r="H41" s="66"/>
      <c r="I41" s="66"/>
    </row>
    <row r="42" spans="2:9" x14ac:dyDescent="0.25">
      <c r="B42" s="298" t="s">
        <v>72</v>
      </c>
      <c r="C42" s="298" t="s">
        <v>73</v>
      </c>
      <c r="D42" s="299" t="s">
        <v>85</v>
      </c>
      <c r="E42" s="300" t="s">
        <v>86</v>
      </c>
      <c r="F42" s="303" t="str">
        <f t="shared" si="0"/>
        <v>Technical Proposal Form 8.0 - References</v>
      </c>
      <c r="G42" s="305" t="str">
        <f t="shared" si="1"/>
        <v>TF 8.0</v>
      </c>
      <c r="H42" s="66"/>
      <c r="I42" s="66"/>
    </row>
    <row r="43" spans="2:9" x14ac:dyDescent="0.25">
      <c r="B43" s="298"/>
      <c r="C43" s="298"/>
      <c r="D43" s="299"/>
      <c r="E43" s="300"/>
      <c r="F43" s="303" t="str">
        <f t="shared" si="0"/>
        <v xml:space="preserve"> Proposal Form  - </v>
      </c>
      <c r="G43" s="305" t="str">
        <f t="shared" si="1"/>
        <v xml:space="preserve">F </v>
      </c>
      <c r="H43" s="66"/>
      <c r="I43" s="66"/>
    </row>
    <row r="44" spans="2:9" x14ac:dyDescent="0.25">
      <c r="B44" s="298" t="s">
        <v>87</v>
      </c>
      <c r="C44" s="298" t="s">
        <v>73</v>
      </c>
      <c r="D44" s="299" t="s">
        <v>88</v>
      </c>
      <c r="E44" s="300" t="s">
        <v>89</v>
      </c>
      <c r="F44" s="303" t="str">
        <f t="shared" si="0"/>
        <v>Technical Proposal Form 1.2 - Medical Questionnaire</v>
      </c>
      <c r="G44" s="305" t="str">
        <f t="shared" ref="G44:G53" si="2">LEFT(C44,1)&amp;"F "&amp;D44</f>
        <v>TF 1.2</v>
      </c>
      <c r="H44" s="66"/>
      <c r="I44" s="66"/>
    </row>
    <row r="45" spans="2:9" x14ac:dyDescent="0.25">
      <c r="B45" s="298" t="s">
        <v>87</v>
      </c>
      <c r="C45" s="298" t="s">
        <v>73</v>
      </c>
      <c r="D45" s="299" t="s">
        <v>79</v>
      </c>
      <c r="E45" s="300" t="s">
        <v>90</v>
      </c>
      <c r="F45" s="303" t="str">
        <f t="shared" si="0"/>
        <v>Technical Proposal Form 5.0 - Proposed Medical Plan Design</v>
      </c>
      <c r="G45" s="305" t="str">
        <f t="shared" si="2"/>
        <v>TF 5.0</v>
      </c>
      <c r="H45" s="66"/>
      <c r="I45" s="66"/>
    </row>
    <row r="46" spans="2:9" x14ac:dyDescent="0.25">
      <c r="B46" s="298" t="s">
        <v>87</v>
      </c>
      <c r="C46" s="298" t="s">
        <v>73</v>
      </c>
      <c r="D46" s="299" t="s">
        <v>91</v>
      </c>
      <c r="E46" s="300" t="s">
        <v>92</v>
      </c>
      <c r="F46" s="303" t="str">
        <f t="shared" si="0"/>
        <v>Technical Proposal Form 2.0 - Medical Geo Access</v>
      </c>
      <c r="G46" s="305" t="str">
        <f t="shared" si="2"/>
        <v>TF 2.0</v>
      </c>
      <c r="H46" s="66"/>
      <c r="I46" s="66"/>
    </row>
    <row r="47" spans="2:9" x14ac:dyDescent="0.25">
      <c r="B47" s="298" t="s">
        <v>87</v>
      </c>
      <c r="C47" s="298" t="s">
        <v>73</v>
      </c>
      <c r="D47" s="299" t="s">
        <v>93</v>
      </c>
      <c r="E47" s="300" t="s">
        <v>94</v>
      </c>
      <c r="F47" s="303" t="str">
        <f t="shared" si="0"/>
        <v>Technical Proposal Form 3.0 - Medical Providers by County</v>
      </c>
      <c r="G47" s="305" t="str">
        <f t="shared" si="2"/>
        <v>TF 3.0</v>
      </c>
      <c r="H47" s="66"/>
      <c r="I47" s="66"/>
    </row>
    <row r="48" spans="2:9" x14ac:dyDescent="0.25">
      <c r="B48" s="298" t="s">
        <v>87</v>
      </c>
      <c r="C48" s="298" t="s">
        <v>73</v>
      </c>
      <c r="D48" s="299" t="s">
        <v>95</v>
      </c>
      <c r="E48" s="300" t="s">
        <v>96</v>
      </c>
      <c r="F48" s="303" t="str">
        <f t="shared" ref="F48:F49" si="3">C48&amp;" Proposal Form "&amp;D48&amp;" - "&amp;E48</f>
        <v>Technical Proposal Form 3.1 - Medical Providers by County HDHP</v>
      </c>
      <c r="G48" s="305" t="str">
        <f t="shared" ref="G48:G49" si="4">LEFT(C48,1)&amp;"F "&amp;D48</f>
        <v>TF 3.1</v>
      </c>
      <c r="H48" s="66"/>
      <c r="I48" s="66"/>
    </row>
    <row r="49" spans="2:9" x14ac:dyDescent="0.25">
      <c r="B49" s="298" t="s">
        <v>87</v>
      </c>
      <c r="C49" s="298" t="s">
        <v>73</v>
      </c>
      <c r="D49" s="299" t="s">
        <v>97</v>
      </c>
      <c r="E49" s="300" t="s">
        <v>98</v>
      </c>
      <c r="F49" s="303" t="str">
        <f t="shared" si="3"/>
        <v>Technical Proposal Form 3.2 - Medical Providers by County POS</v>
      </c>
      <c r="G49" s="305" t="str">
        <f t="shared" si="4"/>
        <v>TF 3.2</v>
      </c>
      <c r="H49" s="66"/>
      <c r="I49" s="66"/>
    </row>
    <row r="50" spans="2:9" x14ac:dyDescent="0.25">
      <c r="B50" s="298" t="s">
        <v>87</v>
      </c>
      <c r="C50" s="298" t="s">
        <v>73</v>
      </c>
      <c r="D50" s="299" t="s">
        <v>99</v>
      </c>
      <c r="E50" s="300" t="s">
        <v>100</v>
      </c>
      <c r="F50" s="303" t="str">
        <f t="shared" si="0"/>
        <v>Technical Proposal Form 4.0 - Top Non-Facility Providers</v>
      </c>
      <c r="G50" s="305" t="str">
        <f t="shared" si="2"/>
        <v>TF 4.0</v>
      </c>
      <c r="H50" s="66"/>
      <c r="I50" s="66"/>
    </row>
    <row r="51" spans="2:9" x14ac:dyDescent="0.25">
      <c r="B51" s="298" t="s">
        <v>87</v>
      </c>
      <c r="C51" s="298" t="s">
        <v>73</v>
      </c>
      <c r="D51" s="299" t="s">
        <v>101</v>
      </c>
      <c r="E51" s="300" t="s">
        <v>102</v>
      </c>
      <c r="F51" s="303" t="str">
        <f t="shared" ref="F51:F52" si="5">C51&amp;" Proposal Form "&amp;D51&amp;" - "&amp;E51</f>
        <v>Technical Proposal Form 4.1 - Top Non-Facility Providers HDHP</v>
      </c>
      <c r="G51" s="305" t="str">
        <f t="shared" ref="G51:G52" si="6">LEFT(C51,1)&amp;"F "&amp;D51</f>
        <v>TF 4.1</v>
      </c>
      <c r="H51" s="66"/>
      <c r="I51" s="66"/>
    </row>
    <row r="52" spans="2:9" x14ac:dyDescent="0.25">
      <c r="B52" s="298" t="s">
        <v>87</v>
      </c>
      <c r="C52" s="298" t="s">
        <v>73</v>
      </c>
      <c r="D52" s="299" t="s">
        <v>103</v>
      </c>
      <c r="E52" s="300" t="s">
        <v>104</v>
      </c>
      <c r="F52" s="303" t="str">
        <f t="shared" si="5"/>
        <v>Technical Proposal Form 4.2 - Top Non-Facility Providers POS</v>
      </c>
      <c r="G52" s="305" t="str">
        <f t="shared" si="6"/>
        <v>TF 4.2</v>
      </c>
      <c r="H52" s="66"/>
      <c r="I52" s="66"/>
    </row>
    <row r="53" spans="2:9" x14ac:dyDescent="0.25">
      <c r="B53" s="298" t="s">
        <v>87</v>
      </c>
      <c r="C53" s="298" t="s">
        <v>73</v>
      </c>
      <c r="D53" s="299" t="s">
        <v>101</v>
      </c>
      <c r="E53" s="300" t="s">
        <v>105</v>
      </c>
      <c r="F53" s="303" t="str">
        <f t="shared" si="0"/>
        <v>Technical Proposal Form 4.1 - Top Facility Providers</v>
      </c>
      <c r="G53" s="305" t="str">
        <f t="shared" si="2"/>
        <v>TF 4.1</v>
      </c>
      <c r="H53" s="66"/>
      <c r="I53" s="66"/>
    </row>
    <row r="54" spans="2:9" x14ac:dyDescent="0.25">
      <c r="B54" s="298" t="s">
        <v>87</v>
      </c>
      <c r="C54" s="298" t="s">
        <v>73</v>
      </c>
      <c r="D54" s="299" t="s">
        <v>106</v>
      </c>
      <c r="E54" s="300" t="s">
        <v>107</v>
      </c>
      <c r="F54" s="303" t="str">
        <f t="shared" ref="F54:F55" si="7">C54&amp;" Proposal Form "&amp;D54&amp;" - "&amp;E54</f>
        <v xml:space="preserve">Technical Proposal Form 4.3 - Top Facility Providers HDHP </v>
      </c>
      <c r="G54" s="305" t="str">
        <f t="shared" ref="G54:G55" si="8">LEFT(C54,1)&amp;"F "&amp;D54</f>
        <v>TF 4.3</v>
      </c>
      <c r="H54" s="66"/>
      <c r="I54" s="66"/>
    </row>
    <row r="55" spans="2:9" x14ac:dyDescent="0.25">
      <c r="B55" s="298" t="s">
        <v>87</v>
      </c>
      <c r="C55" s="298" t="s">
        <v>73</v>
      </c>
      <c r="D55" s="299" t="s">
        <v>106</v>
      </c>
      <c r="E55" s="300" t="s">
        <v>108</v>
      </c>
      <c r="F55" s="303" t="str">
        <f t="shared" si="7"/>
        <v>Technical Proposal Form 4.3 - Top Facility Providers POS</v>
      </c>
      <c r="G55" s="305" t="str">
        <f t="shared" si="8"/>
        <v>TF 4.3</v>
      </c>
      <c r="H55" s="66"/>
      <c r="I55" s="66"/>
    </row>
    <row r="56" spans="2:9" x14ac:dyDescent="0.25">
      <c r="B56" s="298" t="s">
        <v>87</v>
      </c>
      <c r="C56" s="298" t="s">
        <v>73</v>
      </c>
      <c r="D56" s="299" t="s">
        <v>109</v>
      </c>
      <c r="E56" s="300" t="s">
        <v>110</v>
      </c>
      <c r="F56" s="303" t="str">
        <f t="shared" ref="F56:F57" si="9">C56&amp;" Proposal Form "&amp;D56&amp;" - "&amp;E56</f>
        <v>Technical Proposal Form 2.1 - Medical Geo Access HDHP</v>
      </c>
      <c r="G56" s="305" t="str">
        <f t="shared" ref="G56:G57" si="10">LEFT(C56,1)&amp;"F "&amp;D56</f>
        <v>TF 2.1</v>
      </c>
      <c r="H56" s="66"/>
      <c r="I56" s="66"/>
    </row>
    <row r="57" spans="2:9" x14ac:dyDescent="0.25">
      <c r="B57" s="298" t="s">
        <v>87</v>
      </c>
      <c r="C57" s="298" t="s">
        <v>73</v>
      </c>
      <c r="D57" s="299" t="s">
        <v>111</v>
      </c>
      <c r="E57" s="300" t="s">
        <v>112</v>
      </c>
      <c r="F57" s="303" t="str">
        <f t="shared" si="9"/>
        <v>Technical Proposal Form 2.2 - Medical Geo Access POS</v>
      </c>
      <c r="G57" s="305" t="str">
        <f t="shared" si="10"/>
        <v>TF 2.2</v>
      </c>
      <c r="H57" s="66"/>
      <c r="I57" s="66"/>
    </row>
    <row r="58" spans="2:9" x14ac:dyDescent="0.25">
      <c r="B58" s="298"/>
      <c r="C58" s="298"/>
      <c r="D58" s="299"/>
      <c r="E58" s="300"/>
      <c r="F58" s="303" t="str">
        <f>C58&amp;" Proposal Form "&amp;D58&amp;" - "&amp;E58</f>
        <v xml:space="preserve"> Proposal Form  - </v>
      </c>
      <c r="G58" s="305" t="str">
        <f>LEFT(C58,1)&amp;"F "&amp;D58</f>
        <v xml:space="preserve">F </v>
      </c>
      <c r="H58" s="66"/>
      <c r="I58" s="66"/>
    </row>
    <row r="59" spans="2:9" x14ac:dyDescent="0.25">
      <c r="B59" s="298"/>
      <c r="C59" s="298"/>
      <c r="D59" s="299"/>
      <c r="E59" s="300"/>
      <c r="F59" s="303" t="str">
        <f>C59&amp;" Proposal Form "&amp;D59&amp;" - "&amp;E59</f>
        <v xml:space="preserve"> Proposal Form  - </v>
      </c>
      <c r="G59" s="305" t="str">
        <f>LEFT(C59,1)&amp;"F "&amp;D59</f>
        <v xml:space="preserve">F </v>
      </c>
      <c r="H59" s="66"/>
      <c r="I59" s="66"/>
    </row>
    <row r="60" spans="2:9" x14ac:dyDescent="0.25">
      <c r="B60" s="298" t="s">
        <v>87</v>
      </c>
      <c r="C60" s="298" t="s">
        <v>78</v>
      </c>
      <c r="D60" s="299" t="s">
        <v>91</v>
      </c>
      <c r="E60" s="300" t="s">
        <v>113</v>
      </c>
      <c r="F60" s="303" t="str">
        <f t="shared" si="0"/>
        <v>Financial Proposal Form 2.0 - Medical Self-Funded ASO Fees</v>
      </c>
      <c r="G60" s="305"/>
      <c r="H60" s="66"/>
      <c r="I60" s="66"/>
    </row>
    <row r="61" spans="2:9" x14ac:dyDescent="0.25">
      <c r="B61" s="298" t="s">
        <v>87</v>
      </c>
      <c r="C61" s="298" t="s">
        <v>78</v>
      </c>
      <c r="D61" s="299" t="s">
        <v>93</v>
      </c>
      <c r="E61" s="300" t="s">
        <v>114</v>
      </c>
      <c r="F61" s="303" t="str">
        <f t="shared" si="0"/>
        <v>Financial Proposal Form 3.0 - Care Management Programs</v>
      </c>
      <c r="G61" s="305" t="str">
        <f>LEFT(C61,1)&amp;"F "&amp;D61</f>
        <v>FF 3.0</v>
      </c>
      <c r="H61" s="66"/>
      <c r="I61" s="66"/>
    </row>
    <row r="62" spans="2:9" x14ac:dyDescent="0.25">
      <c r="B62" s="298" t="s">
        <v>87</v>
      </c>
      <c r="C62" s="298" t="s">
        <v>78</v>
      </c>
      <c r="D62" s="299" t="s">
        <v>111</v>
      </c>
      <c r="E62" s="300" t="s">
        <v>115</v>
      </c>
      <c r="F62" s="303" t="str">
        <f t="shared" si="0"/>
        <v>Financial Proposal Form 2.2 - Medical Premium Equivalent Rates</v>
      </c>
      <c r="G62" s="305" t="str">
        <f t="shared" ref="G62:G66" si="11">LEFT(C62,1)&amp;"F "&amp;D62</f>
        <v>FF 2.2</v>
      </c>
      <c r="H62" s="66"/>
      <c r="I62" s="66"/>
    </row>
    <row r="63" spans="2:9" x14ac:dyDescent="0.25">
      <c r="B63" s="298" t="s">
        <v>87</v>
      </c>
      <c r="C63" s="298" t="s">
        <v>78</v>
      </c>
      <c r="D63" s="299" t="s">
        <v>93</v>
      </c>
      <c r="E63" s="300" t="s">
        <v>116</v>
      </c>
      <c r="F63" s="303" t="str">
        <f t="shared" si="0"/>
        <v>Financial Proposal Form 3.0 - Medical Fully-Insured Premiums</v>
      </c>
      <c r="G63" s="305" t="str">
        <f t="shared" si="11"/>
        <v>FF 3.0</v>
      </c>
      <c r="H63" s="66"/>
      <c r="I63" s="66"/>
    </row>
    <row r="64" spans="2:9" x14ac:dyDescent="0.25">
      <c r="B64" s="298" t="s">
        <v>87</v>
      </c>
      <c r="C64" s="298" t="s">
        <v>78</v>
      </c>
      <c r="D64" s="299" t="s">
        <v>101</v>
      </c>
      <c r="E64" s="300" t="s">
        <v>117</v>
      </c>
      <c r="F64" s="303" t="str">
        <f t="shared" si="0"/>
        <v>Financial Proposal Form 4.1 - Medical Repricing Summary Analysis</v>
      </c>
      <c r="G64" s="305" t="str">
        <f t="shared" si="11"/>
        <v>FF 4.1</v>
      </c>
      <c r="H64" s="66"/>
      <c r="I64" s="66"/>
    </row>
    <row r="65" spans="2:9" x14ac:dyDescent="0.25">
      <c r="B65" s="298" t="s">
        <v>87</v>
      </c>
      <c r="C65" s="298" t="s">
        <v>78</v>
      </c>
      <c r="D65" s="299" t="s">
        <v>79</v>
      </c>
      <c r="E65" s="300" t="s">
        <v>118</v>
      </c>
      <c r="F65" s="303" t="str">
        <f t="shared" si="0"/>
        <v>Financial Proposal Form 5.0 - Top CPT Pricing by Zip Codes (Allowed)</v>
      </c>
      <c r="G65" s="305" t="str">
        <f>LEFT(C65,1)&amp;"F "&amp;D65</f>
        <v>FF 5.0</v>
      </c>
      <c r="H65" s="66"/>
      <c r="I65" s="66"/>
    </row>
    <row r="66" spans="2:9" x14ac:dyDescent="0.25">
      <c r="B66" s="298" t="s">
        <v>87</v>
      </c>
      <c r="C66" s="298" t="s">
        <v>78</v>
      </c>
      <c r="D66" s="299" t="s">
        <v>119</v>
      </c>
      <c r="E66" s="300" t="s">
        <v>120</v>
      </c>
      <c r="F66" s="303" t="str">
        <f t="shared" si="0"/>
        <v>Financial Proposal Form 5.1 - Top CPT Pricing by Zip Codes (Billed)</v>
      </c>
      <c r="G66" s="305" t="str">
        <f t="shared" si="11"/>
        <v>FF 5.1</v>
      </c>
      <c r="H66" s="66"/>
      <c r="I66" s="66"/>
    </row>
    <row r="67" spans="2:9" x14ac:dyDescent="0.25">
      <c r="B67" s="298" t="s">
        <v>87</v>
      </c>
      <c r="C67" s="298" t="s">
        <v>78</v>
      </c>
      <c r="D67" s="299" t="s">
        <v>74</v>
      </c>
      <c r="E67" s="300" t="s">
        <v>89</v>
      </c>
      <c r="F67" s="303" t="str">
        <f t="shared" si="0"/>
        <v>Financial Proposal Form 1.0 - Medical Questionnaire</v>
      </c>
      <c r="G67" s="305" t="str">
        <f t="shared" ref="G67" si="12">LEFT(C67,1)&amp;"F "&amp;D67</f>
        <v>FF 1.0</v>
      </c>
      <c r="H67" s="66"/>
      <c r="I67" s="66"/>
    </row>
    <row r="68" spans="2:9" x14ac:dyDescent="0.25">
      <c r="B68" s="298" t="s">
        <v>87</v>
      </c>
      <c r="C68" s="298" t="s">
        <v>78</v>
      </c>
      <c r="D68" s="299" t="s">
        <v>99</v>
      </c>
      <c r="E68" s="300" t="s">
        <v>121</v>
      </c>
      <c r="F68" s="303" t="str">
        <f t="shared" si="0"/>
        <v>Financial Proposal Form 4.0 - Average Medical Discount by Product</v>
      </c>
      <c r="G68" s="305" t="str">
        <f t="shared" ref="G68" si="13">LEFT(C68,1)&amp;"F "&amp;D68</f>
        <v>FF 4.0</v>
      </c>
      <c r="H68" s="66"/>
      <c r="I68" s="66"/>
    </row>
    <row r="69" spans="2:9" x14ac:dyDescent="0.25">
      <c r="B69" s="298"/>
      <c r="C69" s="298"/>
      <c r="D69" s="299"/>
      <c r="E69" s="300"/>
      <c r="F69" s="303" t="str">
        <f t="shared" si="0"/>
        <v xml:space="preserve"> Proposal Form  - </v>
      </c>
      <c r="G69" s="305" t="str">
        <f t="shared" ref="G69:G98" si="14">LEFT(C69,1)&amp;"F "&amp;D69</f>
        <v xml:space="preserve">F </v>
      </c>
      <c r="H69" s="66"/>
      <c r="I69" s="66"/>
    </row>
    <row r="70" spans="2:9" x14ac:dyDescent="0.25">
      <c r="B70" s="298"/>
      <c r="C70" s="298"/>
      <c r="D70" s="299"/>
      <c r="E70" s="300"/>
      <c r="F70" s="303" t="str">
        <f t="shared" si="0"/>
        <v xml:space="preserve"> Proposal Form  - </v>
      </c>
      <c r="G70" s="305" t="str">
        <f t="shared" si="14"/>
        <v xml:space="preserve">F </v>
      </c>
      <c r="H70" s="66"/>
      <c r="I70" s="66"/>
    </row>
    <row r="71" spans="2:9" x14ac:dyDescent="0.25">
      <c r="B71" s="298"/>
      <c r="C71" s="298"/>
      <c r="D71" s="299"/>
      <c r="E71" s="300"/>
      <c r="F71" s="303" t="str">
        <f t="shared" si="0"/>
        <v xml:space="preserve"> Proposal Form  - </v>
      </c>
      <c r="G71" s="305" t="str">
        <f t="shared" si="14"/>
        <v xml:space="preserve">F </v>
      </c>
      <c r="H71" s="66"/>
      <c r="I71" s="66"/>
    </row>
    <row r="72" spans="2:9" x14ac:dyDescent="0.25">
      <c r="B72" s="298"/>
      <c r="C72" s="298"/>
      <c r="D72" s="299"/>
      <c r="E72" s="300"/>
      <c r="F72" s="303" t="str">
        <f t="shared" si="0"/>
        <v xml:space="preserve"> Proposal Form  - </v>
      </c>
      <c r="G72" s="305" t="str">
        <f t="shared" si="14"/>
        <v xml:space="preserve">F </v>
      </c>
      <c r="H72" s="66"/>
      <c r="I72" s="66"/>
    </row>
    <row r="73" spans="2:9" x14ac:dyDescent="0.25">
      <c r="B73" s="298"/>
      <c r="C73" s="298"/>
      <c r="D73" s="299"/>
      <c r="E73" s="300"/>
      <c r="F73" s="303" t="str">
        <f t="shared" ref="F73:F98" si="15">C73&amp;" Proposal Form "&amp;D73&amp;" - "&amp;E73</f>
        <v xml:space="preserve"> Proposal Form  - </v>
      </c>
      <c r="G73" s="305" t="str">
        <f t="shared" si="14"/>
        <v xml:space="preserve">F </v>
      </c>
      <c r="H73" s="66"/>
      <c r="I73" s="66"/>
    </row>
    <row r="74" spans="2:9" x14ac:dyDescent="0.25">
      <c r="B74" s="298"/>
      <c r="C74" s="298"/>
      <c r="D74" s="299"/>
      <c r="E74" s="300"/>
      <c r="F74" s="303" t="str">
        <f t="shared" si="15"/>
        <v xml:space="preserve"> Proposal Form  - </v>
      </c>
      <c r="G74" s="305" t="str">
        <f t="shared" si="14"/>
        <v xml:space="preserve">F </v>
      </c>
      <c r="H74" s="66"/>
      <c r="I74" s="66"/>
    </row>
    <row r="75" spans="2:9" x14ac:dyDescent="0.25">
      <c r="B75" s="298"/>
      <c r="C75" s="298"/>
      <c r="D75" s="299"/>
      <c r="E75" s="300"/>
      <c r="F75" s="303" t="str">
        <f t="shared" si="15"/>
        <v xml:space="preserve"> Proposal Form  - </v>
      </c>
      <c r="G75" s="305" t="str">
        <f t="shared" si="14"/>
        <v xml:space="preserve">F </v>
      </c>
      <c r="H75" s="66"/>
      <c r="I75" s="66"/>
    </row>
    <row r="76" spans="2:9" x14ac:dyDescent="0.25">
      <c r="B76" s="298"/>
      <c r="C76" s="298"/>
      <c r="D76" s="299"/>
      <c r="E76" s="300"/>
      <c r="F76" s="303" t="str">
        <f t="shared" si="15"/>
        <v xml:space="preserve"> Proposal Form  - </v>
      </c>
      <c r="G76" s="305" t="str">
        <f t="shared" si="14"/>
        <v xml:space="preserve">F </v>
      </c>
      <c r="H76" s="66"/>
      <c r="I76" s="66"/>
    </row>
    <row r="77" spans="2:9" x14ac:dyDescent="0.25">
      <c r="B77" s="298"/>
      <c r="C77" s="298"/>
      <c r="D77" s="301"/>
      <c r="E77" s="300"/>
      <c r="F77" s="303" t="str">
        <f t="shared" si="15"/>
        <v xml:space="preserve"> Proposal Form  - </v>
      </c>
      <c r="G77" s="305" t="str">
        <f t="shared" si="14"/>
        <v xml:space="preserve">F </v>
      </c>
      <c r="H77" s="66"/>
      <c r="I77" s="66"/>
    </row>
    <row r="78" spans="2:9" x14ac:dyDescent="0.25">
      <c r="B78" s="298"/>
      <c r="C78" s="298"/>
      <c r="D78" s="299"/>
      <c r="E78" s="300"/>
      <c r="F78" s="303" t="str">
        <f t="shared" si="15"/>
        <v xml:space="preserve"> Proposal Form  - </v>
      </c>
      <c r="G78" s="305" t="str">
        <f t="shared" si="14"/>
        <v xml:space="preserve">F </v>
      </c>
      <c r="H78" s="66"/>
      <c r="I78" s="66"/>
    </row>
    <row r="79" spans="2:9" x14ac:dyDescent="0.25">
      <c r="B79" s="298"/>
      <c r="C79" s="298"/>
      <c r="D79" s="299"/>
      <c r="E79" s="300"/>
      <c r="F79" s="303" t="str">
        <f t="shared" si="15"/>
        <v xml:space="preserve"> Proposal Form  - </v>
      </c>
      <c r="G79" s="305" t="str">
        <f t="shared" si="14"/>
        <v xml:space="preserve">F </v>
      </c>
      <c r="H79" s="66"/>
      <c r="I79" s="66"/>
    </row>
    <row r="80" spans="2:9" x14ac:dyDescent="0.25">
      <c r="B80" s="298"/>
      <c r="C80" s="298"/>
      <c r="D80" s="299"/>
      <c r="E80" s="300"/>
      <c r="F80" s="303" t="str">
        <f t="shared" si="15"/>
        <v xml:space="preserve"> Proposal Form  - </v>
      </c>
      <c r="G80" s="305" t="str">
        <f t="shared" si="14"/>
        <v xml:space="preserve">F </v>
      </c>
      <c r="H80" s="66"/>
      <c r="I80" s="66"/>
    </row>
    <row r="81" spans="2:9" x14ac:dyDescent="0.25">
      <c r="B81" s="298"/>
      <c r="C81" s="298"/>
      <c r="D81" s="299"/>
      <c r="E81" s="300"/>
      <c r="F81" s="303" t="str">
        <f t="shared" si="15"/>
        <v xml:space="preserve"> Proposal Form  - </v>
      </c>
      <c r="G81" s="305" t="str">
        <f t="shared" si="14"/>
        <v xml:space="preserve">F </v>
      </c>
      <c r="H81" s="66"/>
      <c r="I81" s="66"/>
    </row>
    <row r="82" spans="2:9" x14ac:dyDescent="0.25">
      <c r="B82" s="298"/>
      <c r="C82" s="298"/>
      <c r="D82" s="299"/>
      <c r="E82" s="300"/>
      <c r="F82" s="303" t="str">
        <f t="shared" si="15"/>
        <v xml:space="preserve"> Proposal Form  - </v>
      </c>
      <c r="G82" s="305" t="str">
        <f t="shared" si="14"/>
        <v xml:space="preserve">F </v>
      </c>
      <c r="H82" s="66"/>
      <c r="I82" s="66"/>
    </row>
    <row r="83" spans="2:9" x14ac:dyDescent="0.25">
      <c r="B83" s="298"/>
      <c r="C83" s="298"/>
      <c r="D83" s="299"/>
      <c r="E83" s="300"/>
      <c r="F83" s="303" t="str">
        <f t="shared" si="15"/>
        <v xml:space="preserve"> Proposal Form  - </v>
      </c>
      <c r="G83" s="305" t="str">
        <f t="shared" si="14"/>
        <v xml:space="preserve">F </v>
      </c>
      <c r="H83" s="66"/>
      <c r="I83" s="66"/>
    </row>
    <row r="84" spans="2:9" x14ac:dyDescent="0.25">
      <c r="B84" s="298"/>
      <c r="C84" s="298"/>
      <c r="D84" s="299"/>
      <c r="E84" s="300"/>
      <c r="F84" s="303" t="str">
        <f t="shared" si="15"/>
        <v xml:space="preserve"> Proposal Form  - </v>
      </c>
      <c r="G84" s="305" t="str">
        <f t="shared" si="14"/>
        <v xml:space="preserve">F </v>
      </c>
      <c r="H84" s="66"/>
      <c r="I84" s="66"/>
    </row>
    <row r="85" spans="2:9" x14ac:dyDescent="0.25">
      <c r="B85" s="298"/>
      <c r="C85" s="298"/>
      <c r="D85" s="299"/>
      <c r="E85" s="300"/>
      <c r="F85" s="303" t="str">
        <f t="shared" si="15"/>
        <v xml:space="preserve"> Proposal Form  - </v>
      </c>
      <c r="G85" s="305" t="str">
        <f t="shared" si="14"/>
        <v xml:space="preserve">F </v>
      </c>
      <c r="H85" s="66"/>
      <c r="I85" s="66"/>
    </row>
    <row r="86" spans="2:9" x14ac:dyDescent="0.25">
      <c r="B86" s="298"/>
      <c r="C86" s="298"/>
      <c r="D86" s="301"/>
      <c r="E86" s="300"/>
      <c r="F86" s="303" t="str">
        <f t="shared" si="15"/>
        <v xml:space="preserve"> Proposal Form  - </v>
      </c>
      <c r="G86" s="305" t="str">
        <f t="shared" si="14"/>
        <v xml:space="preserve">F </v>
      </c>
      <c r="H86" s="66"/>
      <c r="I86" s="66"/>
    </row>
    <row r="87" spans="2:9" x14ac:dyDescent="0.25">
      <c r="B87" s="298"/>
      <c r="C87" s="298"/>
      <c r="D87" s="299"/>
      <c r="E87" s="300"/>
      <c r="F87" s="303" t="str">
        <f t="shared" si="15"/>
        <v xml:space="preserve"> Proposal Form  - </v>
      </c>
      <c r="G87" s="305" t="str">
        <f t="shared" si="14"/>
        <v xml:space="preserve">F </v>
      </c>
      <c r="H87" s="66"/>
      <c r="I87" s="66"/>
    </row>
    <row r="88" spans="2:9" x14ac:dyDescent="0.25">
      <c r="B88" s="298"/>
      <c r="C88" s="298"/>
      <c r="D88" s="299"/>
      <c r="E88" s="300"/>
      <c r="F88" s="303" t="str">
        <f t="shared" si="15"/>
        <v xml:space="preserve"> Proposal Form  - </v>
      </c>
      <c r="G88" s="305" t="str">
        <f t="shared" si="14"/>
        <v xml:space="preserve">F </v>
      </c>
      <c r="H88" s="66"/>
      <c r="I88" s="66"/>
    </row>
    <row r="89" spans="2:9" x14ac:dyDescent="0.25">
      <c r="B89" s="298"/>
      <c r="C89" s="298"/>
      <c r="D89" s="299"/>
      <c r="E89" s="300"/>
      <c r="F89" s="303" t="str">
        <f t="shared" si="15"/>
        <v xml:space="preserve"> Proposal Form  - </v>
      </c>
      <c r="G89" s="305" t="str">
        <f t="shared" si="14"/>
        <v xml:space="preserve">F </v>
      </c>
      <c r="H89" s="66"/>
      <c r="I89" s="66"/>
    </row>
    <row r="90" spans="2:9" x14ac:dyDescent="0.25">
      <c r="B90" s="298"/>
      <c r="C90" s="298"/>
      <c r="D90" s="299"/>
      <c r="E90" s="300"/>
      <c r="F90" s="303" t="str">
        <f t="shared" si="15"/>
        <v xml:space="preserve"> Proposal Form  - </v>
      </c>
      <c r="G90" s="305" t="str">
        <f t="shared" si="14"/>
        <v xml:space="preserve">F </v>
      </c>
      <c r="H90" s="66"/>
      <c r="I90" s="66"/>
    </row>
    <row r="91" spans="2:9" x14ac:dyDescent="0.25">
      <c r="B91" s="298"/>
      <c r="C91" s="298"/>
      <c r="D91" s="299"/>
      <c r="E91" s="300"/>
      <c r="F91" s="303" t="str">
        <f t="shared" si="15"/>
        <v xml:space="preserve"> Proposal Form  - </v>
      </c>
      <c r="G91" s="305" t="str">
        <f t="shared" si="14"/>
        <v xml:space="preserve">F </v>
      </c>
      <c r="H91" s="66"/>
      <c r="I91" s="66"/>
    </row>
    <row r="92" spans="2:9" x14ac:dyDescent="0.25">
      <c r="B92" s="298"/>
      <c r="C92" s="298"/>
      <c r="D92" s="299"/>
      <c r="E92" s="300"/>
      <c r="F92" s="303" t="str">
        <f t="shared" si="15"/>
        <v xml:space="preserve"> Proposal Form  - </v>
      </c>
      <c r="G92" s="305" t="str">
        <f t="shared" si="14"/>
        <v xml:space="preserve">F </v>
      </c>
      <c r="H92" s="66"/>
      <c r="I92" s="66"/>
    </row>
    <row r="93" spans="2:9" x14ac:dyDescent="0.25">
      <c r="B93" s="298"/>
      <c r="C93" s="298"/>
      <c r="D93" s="299"/>
      <c r="E93" s="300"/>
      <c r="F93" s="303" t="str">
        <f t="shared" si="15"/>
        <v xml:space="preserve"> Proposal Form  - </v>
      </c>
      <c r="G93" s="305" t="str">
        <f t="shared" si="14"/>
        <v xml:space="preserve">F </v>
      </c>
      <c r="H93" s="66"/>
      <c r="I93" s="66"/>
    </row>
    <row r="94" spans="2:9" x14ac:dyDescent="0.25">
      <c r="B94" s="298"/>
      <c r="C94" s="298"/>
      <c r="D94" s="299"/>
      <c r="E94" s="300"/>
      <c r="F94" s="303" t="str">
        <f t="shared" si="15"/>
        <v xml:space="preserve"> Proposal Form  - </v>
      </c>
      <c r="G94" s="305" t="str">
        <f t="shared" si="14"/>
        <v xml:space="preserve">F </v>
      </c>
      <c r="H94" s="66"/>
      <c r="I94" s="66"/>
    </row>
    <row r="95" spans="2:9" x14ac:dyDescent="0.25">
      <c r="B95" s="298"/>
      <c r="C95" s="298"/>
      <c r="D95" s="299"/>
      <c r="E95" s="300"/>
      <c r="F95" s="303" t="str">
        <f t="shared" si="15"/>
        <v xml:space="preserve"> Proposal Form  - </v>
      </c>
      <c r="G95" s="305" t="str">
        <f t="shared" si="14"/>
        <v xml:space="preserve">F </v>
      </c>
      <c r="H95" s="66"/>
      <c r="I95" s="66"/>
    </row>
    <row r="96" spans="2:9" x14ac:dyDescent="0.25">
      <c r="B96" s="298"/>
      <c r="C96" s="298"/>
      <c r="D96" s="299"/>
      <c r="E96" s="300"/>
      <c r="F96" s="303" t="str">
        <f t="shared" si="15"/>
        <v xml:space="preserve"> Proposal Form  - </v>
      </c>
      <c r="G96" s="305" t="str">
        <f t="shared" si="14"/>
        <v xml:space="preserve">F </v>
      </c>
      <c r="H96" s="66"/>
      <c r="I96" s="66"/>
    </row>
    <row r="97" spans="2:9" x14ac:dyDescent="0.25">
      <c r="B97" s="298"/>
      <c r="C97" s="298"/>
      <c r="D97" s="299"/>
      <c r="E97" s="300"/>
      <c r="F97" s="303" t="str">
        <f t="shared" si="15"/>
        <v xml:space="preserve"> Proposal Form  - </v>
      </c>
      <c r="G97" s="305" t="str">
        <f t="shared" si="14"/>
        <v xml:space="preserve">F </v>
      </c>
      <c r="H97" s="66"/>
      <c r="I97" s="66"/>
    </row>
    <row r="98" spans="2:9" x14ac:dyDescent="0.25">
      <c r="B98" s="298"/>
      <c r="C98" s="298"/>
      <c r="D98" s="299"/>
      <c r="E98" s="300"/>
      <c r="F98" s="303" t="str">
        <f t="shared" si="15"/>
        <v xml:space="preserve"> Proposal Form  - </v>
      </c>
      <c r="G98" s="305" t="str">
        <f t="shared" si="14"/>
        <v xml:space="preserve">F </v>
      </c>
      <c r="H98" s="66"/>
      <c r="I98" s="66"/>
    </row>
    <row r="99" spans="2:9" s="66" customFormat="1" x14ac:dyDescent="0.25">
      <c r="B99" s="298"/>
      <c r="C99" s="298"/>
      <c r="D99" s="299"/>
      <c r="E99" s="300"/>
      <c r="F99" s="303" t="str">
        <f t="shared" ref="F99" si="16">C99&amp;" Proposal Form "&amp;D99&amp;" - "&amp;E99</f>
        <v xml:space="preserve"> Proposal Form  - </v>
      </c>
      <c r="G99" s="305" t="str">
        <f t="shared" ref="G99" si="17">LEFT(C99,1)&amp;"F "&amp;D99</f>
        <v xml:space="preserve">F </v>
      </c>
    </row>
    <row r="100" spans="2:9" s="66" customFormat="1" x14ac:dyDescent="0.25">
      <c r="B100" s="200"/>
    </row>
    <row r="101" spans="2:9" s="66" customFormat="1" x14ac:dyDescent="0.25">
      <c r="B101" s="200"/>
    </row>
    <row r="102" spans="2:9" s="66" customFormat="1" x14ac:dyDescent="0.25">
      <c r="B102" s="200"/>
    </row>
    <row r="103" spans="2:9" s="66" customFormat="1" x14ac:dyDescent="0.25">
      <c r="B103" s="200"/>
    </row>
    <row r="104" spans="2:9" s="66" customFormat="1" x14ac:dyDescent="0.25">
      <c r="B104" s="200"/>
    </row>
    <row r="105" spans="2:9" s="66" customFormat="1" x14ac:dyDescent="0.25">
      <c r="B105" s="200"/>
    </row>
    <row r="106" spans="2:9" s="66" customFormat="1" x14ac:dyDescent="0.25">
      <c r="B106" s="203" t="s">
        <v>122</v>
      </c>
      <c r="D106" s="213" t="s">
        <v>123</v>
      </c>
    </row>
    <row r="107" spans="2:9" s="66" customFormat="1" x14ac:dyDescent="0.25">
      <c r="C107" s="85">
        <v>1</v>
      </c>
      <c r="D107" s="85">
        <v>2</v>
      </c>
      <c r="E107" s="85">
        <v>3</v>
      </c>
      <c r="F107" s="85">
        <v>4</v>
      </c>
      <c r="G107" s="85">
        <v>5</v>
      </c>
      <c r="H107" s="85">
        <v>6</v>
      </c>
      <c r="I107" s="66">
        <v>7</v>
      </c>
    </row>
    <row r="108" spans="2:9" s="66" customFormat="1" x14ac:dyDescent="0.25">
      <c r="B108" s="205" t="s">
        <v>124</v>
      </c>
      <c r="C108" s="201" t="s">
        <v>125</v>
      </c>
      <c r="D108" s="201" t="s">
        <v>126</v>
      </c>
      <c r="E108" s="201" t="s">
        <v>127</v>
      </c>
      <c r="F108" s="201" t="s">
        <v>128</v>
      </c>
      <c r="G108" s="201" t="s">
        <v>129</v>
      </c>
      <c r="H108" s="201" t="s">
        <v>130</v>
      </c>
      <c r="I108" s="201" t="s">
        <v>131</v>
      </c>
    </row>
    <row r="109" spans="2:9" x14ac:dyDescent="0.25">
      <c r="B109" s="205" t="s">
        <v>132</v>
      </c>
      <c r="C109" s="201" t="s">
        <v>133</v>
      </c>
      <c r="D109" s="201" t="s">
        <v>134</v>
      </c>
      <c r="E109" s="201" t="s">
        <v>135</v>
      </c>
      <c r="F109" s="201" t="s">
        <v>136</v>
      </c>
      <c r="G109" s="201" t="s">
        <v>129</v>
      </c>
      <c r="H109" s="201" t="s">
        <v>137</v>
      </c>
      <c r="I109" s="201" t="s">
        <v>138</v>
      </c>
    </row>
    <row r="110" spans="2:9" x14ac:dyDescent="0.25">
      <c r="B110" s="205" t="s">
        <v>139</v>
      </c>
      <c r="C110" s="201" t="s">
        <v>140</v>
      </c>
      <c r="D110" s="201" t="s">
        <v>140</v>
      </c>
      <c r="E110" s="201" t="s">
        <v>140</v>
      </c>
      <c r="F110" s="201" t="s">
        <v>140</v>
      </c>
      <c r="G110" s="201" t="s">
        <v>140</v>
      </c>
      <c r="H110" s="201" t="s">
        <v>140</v>
      </c>
      <c r="I110" s="201" t="s">
        <v>140</v>
      </c>
    </row>
    <row r="111" spans="2:9" x14ac:dyDescent="0.25">
      <c r="B111" s="205" t="s">
        <v>141</v>
      </c>
      <c r="C111" s="36">
        <v>229</v>
      </c>
      <c r="D111" s="36">
        <v>229</v>
      </c>
      <c r="E111" s="36">
        <v>229</v>
      </c>
      <c r="F111" s="36">
        <v>229</v>
      </c>
      <c r="G111" s="36">
        <v>229</v>
      </c>
      <c r="H111" s="36">
        <v>229</v>
      </c>
      <c r="I111" s="36">
        <v>244</v>
      </c>
    </row>
    <row r="112" spans="2:9" x14ac:dyDescent="0.25">
      <c r="B112" s="205" t="s">
        <v>142</v>
      </c>
      <c r="C112" s="214" t="str">
        <f t="shared" ref="C112:I112" si="18">C109&amp;", "&amp;C110</f>
        <v>Charolettesville, VA</v>
      </c>
      <c r="D112" s="214" t="str">
        <f t="shared" si="18"/>
        <v>Palmyra, VA</v>
      </c>
      <c r="E112" s="214" t="str">
        <f t="shared" si="18"/>
        <v>Ruckersville, VA</v>
      </c>
      <c r="F112" s="214" t="str">
        <f t="shared" si="18"/>
        <v>Barboursville, VA</v>
      </c>
      <c r="G112" s="214" t="str">
        <f t="shared" si="18"/>
        <v>Waynesboro, VA</v>
      </c>
      <c r="H112" s="214" t="str">
        <f t="shared" si="18"/>
        <v>Nellysford, VA</v>
      </c>
      <c r="I112" s="214" t="str">
        <f t="shared" si="18"/>
        <v>Verona, VA</v>
      </c>
    </row>
    <row r="113" spans="2:17" s="66" customFormat="1" x14ac:dyDescent="0.25">
      <c r="B113" s="205" t="s">
        <v>143</v>
      </c>
      <c r="C113" s="214" t="str">
        <f>C108&amp;", "&amp;C110</f>
        <v>Albemarle, VA</v>
      </c>
      <c r="D113" s="214" t="str">
        <f t="shared" ref="D113:I113" si="19">D108&amp;", "&amp;D110</f>
        <v>Fluvana, VA</v>
      </c>
      <c r="E113" s="214" t="str">
        <f t="shared" si="19"/>
        <v>Greene, VA</v>
      </c>
      <c r="F113" s="214" t="str">
        <f t="shared" si="19"/>
        <v>Orange, VA</v>
      </c>
      <c r="G113" s="214" t="str">
        <f t="shared" si="19"/>
        <v>Waynesboro, VA</v>
      </c>
      <c r="H113" s="214" t="str">
        <f t="shared" si="19"/>
        <v>Nelson, VA</v>
      </c>
      <c r="I113" s="214" t="str">
        <f t="shared" si="19"/>
        <v>Augusta, VA</v>
      </c>
    </row>
    <row r="114" spans="2:17" s="66" customFormat="1" x14ac:dyDescent="0.25">
      <c r="B114" s="200"/>
    </row>
    <row r="115" spans="2:17" s="66" customFormat="1" x14ac:dyDescent="0.25">
      <c r="B115" s="200"/>
    </row>
    <row r="116" spans="2:17" s="215" customFormat="1" x14ac:dyDescent="0.25">
      <c r="B116" s="216"/>
    </row>
    <row r="117" spans="2:17" s="66" customFormat="1" x14ac:dyDescent="0.25">
      <c r="D117" s="217" t="s">
        <v>144</v>
      </c>
      <c r="F117" s="217" t="s">
        <v>145</v>
      </c>
      <c r="H117" s="217" t="s">
        <v>146</v>
      </c>
      <c r="J117" s="217" t="s">
        <v>147</v>
      </c>
    </row>
    <row r="118" spans="2:17" x14ac:dyDescent="0.25">
      <c r="C118" s="291" t="s">
        <v>148</v>
      </c>
      <c r="D118" s="37" t="s">
        <v>6</v>
      </c>
      <c r="F118" s="37" t="s">
        <v>9</v>
      </c>
      <c r="H118" s="37" t="s">
        <v>10</v>
      </c>
      <c r="J118" s="37" t="s">
        <v>149</v>
      </c>
    </row>
    <row r="119" spans="2:17" s="66" customFormat="1" x14ac:dyDescent="0.25">
      <c r="C119" s="291" t="s">
        <v>150</v>
      </c>
      <c r="D119" s="292" t="s">
        <v>151</v>
      </c>
      <c r="F119" s="292" t="s">
        <v>151</v>
      </c>
      <c r="H119" s="292" t="s">
        <v>151</v>
      </c>
      <c r="J119" s="292" t="s">
        <v>152</v>
      </c>
    </row>
    <row r="120" spans="2:17" s="66" customFormat="1" x14ac:dyDescent="0.25">
      <c r="C120" s="203"/>
    </row>
    <row r="121" spans="2:17" s="66" customFormat="1" x14ac:dyDescent="0.25">
      <c r="Q121" s="219" t="s">
        <v>153</v>
      </c>
    </row>
    <row r="122" spans="2:17" s="66" customFormat="1" x14ac:dyDescent="0.25">
      <c r="B122" s="220" t="s">
        <v>154</v>
      </c>
      <c r="C122" s="203" t="s">
        <v>1</v>
      </c>
      <c r="D122" s="217" t="str">
        <f>C122</f>
        <v>Enrollment</v>
      </c>
      <c r="F122" s="217" t="str">
        <f>D122</f>
        <v>Enrollment</v>
      </c>
      <c r="H122" s="217" t="str">
        <f>F122</f>
        <v>Enrollment</v>
      </c>
      <c r="J122" s="217" t="str">
        <f>H122</f>
        <v>Enrollment</v>
      </c>
      <c r="Q122" s="221" t="s">
        <v>155</v>
      </c>
    </row>
    <row r="123" spans="2:17" x14ac:dyDescent="0.25">
      <c r="B123" s="222"/>
      <c r="C123" s="36" t="s">
        <v>156</v>
      </c>
      <c r="D123" s="337">
        <f>'Rate History'!E20</f>
        <v>847</v>
      </c>
      <c r="E123" s="38" t="s">
        <v>156</v>
      </c>
      <c r="F123" s="337">
        <f>'Rate History'!E29</f>
        <v>654</v>
      </c>
      <c r="G123" s="38" t="s">
        <v>156</v>
      </c>
      <c r="H123" s="337">
        <f>'Rate History'!E38</f>
        <v>263</v>
      </c>
      <c r="I123" s="38" t="s">
        <v>156</v>
      </c>
      <c r="J123" s="37" t="s">
        <v>157</v>
      </c>
      <c r="Q123" s="223" t="s">
        <v>156</v>
      </c>
    </row>
    <row r="124" spans="2:17" x14ac:dyDescent="0.25">
      <c r="B124" s="222"/>
      <c r="C124" s="36" t="s">
        <v>158</v>
      </c>
      <c r="D124" s="337">
        <f>'Rate History'!E21</f>
        <v>167</v>
      </c>
      <c r="E124" s="38" t="s">
        <v>158</v>
      </c>
      <c r="F124" s="337">
        <f>'Rate History'!E30</f>
        <v>81</v>
      </c>
      <c r="G124" s="38" t="s">
        <v>158</v>
      </c>
      <c r="H124" s="337">
        <f>'Rate History'!E39</f>
        <v>24</v>
      </c>
      <c r="I124" s="38" t="s">
        <v>158</v>
      </c>
      <c r="J124" s="37" t="s">
        <v>157</v>
      </c>
      <c r="Q124" s="223" t="s">
        <v>158</v>
      </c>
    </row>
    <row r="125" spans="2:17" x14ac:dyDescent="0.25">
      <c r="B125" s="222"/>
      <c r="C125" s="36" t="s">
        <v>159</v>
      </c>
      <c r="D125" s="337">
        <f>'Rate History'!E22</f>
        <v>243</v>
      </c>
      <c r="E125" s="38" t="s">
        <v>159</v>
      </c>
      <c r="F125" s="337">
        <f>'Rate History'!E31</f>
        <v>99</v>
      </c>
      <c r="G125" s="38" t="s">
        <v>159</v>
      </c>
      <c r="H125" s="337">
        <f>'Rate History'!E40</f>
        <v>44</v>
      </c>
      <c r="I125" s="38" t="s">
        <v>159</v>
      </c>
      <c r="J125" s="37" t="s">
        <v>157</v>
      </c>
      <c r="Q125" s="223" t="s">
        <v>159</v>
      </c>
    </row>
    <row r="126" spans="2:17" x14ac:dyDescent="0.25">
      <c r="B126" s="222"/>
      <c r="C126" s="36" t="s">
        <v>160</v>
      </c>
      <c r="D126" s="337">
        <f>'Rate History'!E23</f>
        <v>218</v>
      </c>
      <c r="E126" s="38" t="s">
        <v>160</v>
      </c>
      <c r="F126" s="337">
        <f>'Rate History'!E32</f>
        <v>135</v>
      </c>
      <c r="G126" s="38" t="s">
        <v>160</v>
      </c>
      <c r="H126" s="337">
        <f>'Rate History'!E41</f>
        <v>76</v>
      </c>
      <c r="I126" s="38" t="s">
        <v>160</v>
      </c>
      <c r="J126" s="37" t="s">
        <v>157</v>
      </c>
      <c r="Q126" s="223" t="s">
        <v>160</v>
      </c>
    </row>
    <row r="127" spans="2:17" x14ac:dyDescent="0.25">
      <c r="B127" s="222"/>
      <c r="C127" s="36" t="s">
        <v>161</v>
      </c>
      <c r="D127" s="337">
        <f>'Rate History'!E24</f>
        <v>270</v>
      </c>
      <c r="E127" s="38" t="s">
        <v>161</v>
      </c>
      <c r="F127" s="337">
        <f>'Rate History'!E33</f>
        <v>148</v>
      </c>
      <c r="G127" s="38" t="s">
        <v>161</v>
      </c>
      <c r="H127" s="337">
        <f>'Rate History'!E42</f>
        <v>79</v>
      </c>
      <c r="I127" s="38" t="s">
        <v>161</v>
      </c>
      <c r="J127" s="37" t="s">
        <v>157</v>
      </c>
      <c r="Q127" s="223" t="s">
        <v>161</v>
      </c>
    </row>
    <row r="128" spans="2:17" x14ac:dyDescent="0.25">
      <c r="B128" s="222"/>
      <c r="C128" s="36" t="s">
        <v>162</v>
      </c>
      <c r="D128" s="37" t="s">
        <v>157</v>
      </c>
      <c r="E128" s="38"/>
      <c r="F128" s="37" t="s">
        <v>157</v>
      </c>
      <c r="G128" s="38" t="s">
        <v>162</v>
      </c>
      <c r="H128" s="37" t="s">
        <v>157</v>
      </c>
      <c r="I128" s="38" t="s">
        <v>162</v>
      </c>
      <c r="J128" s="37" t="s">
        <v>157</v>
      </c>
      <c r="Q128" s="223" t="s">
        <v>162</v>
      </c>
    </row>
    <row r="129" spans="2:17" s="66" customFormat="1" x14ac:dyDescent="0.25">
      <c r="B129" s="85"/>
      <c r="Q129" s="223"/>
    </row>
    <row r="130" spans="2:17" s="220" customFormat="1" ht="13.8" thickBot="1" x14ac:dyDescent="0.3">
      <c r="B130" s="224">
        <f>SUM(C130:K130)</f>
        <v>3348</v>
      </c>
      <c r="C130" s="224"/>
      <c r="D130" s="224">
        <f>SUM(D123:D129)</f>
        <v>1745</v>
      </c>
      <c r="E130" s="224"/>
      <c r="F130" s="224">
        <f>SUM(F123:F129)</f>
        <v>1117</v>
      </c>
      <c r="G130" s="224"/>
      <c r="H130" s="224">
        <f>SUM(H123:H129)</f>
        <v>486</v>
      </c>
      <c r="I130" s="224"/>
      <c r="J130" s="224">
        <f>SUM(J123:J129)</f>
        <v>0</v>
      </c>
      <c r="Q130" s="225"/>
    </row>
    <row r="131" spans="2:17" s="66" customFormat="1" x14ac:dyDescent="0.25">
      <c r="Q131" s="223"/>
    </row>
    <row r="132" spans="2:17" s="66" customFormat="1" x14ac:dyDescent="0.25">
      <c r="C132" s="203" t="s">
        <v>163</v>
      </c>
      <c r="D132" s="217" t="str">
        <f>C132</f>
        <v>CURRENT Rates</v>
      </c>
      <c r="F132" s="217" t="str">
        <f>D132</f>
        <v>CURRENT Rates</v>
      </c>
      <c r="H132" s="217" t="str">
        <f>F132</f>
        <v>CURRENT Rates</v>
      </c>
      <c r="J132" s="217" t="str">
        <f>H132</f>
        <v>CURRENT Rates</v>
      </c>
    </row>
    <row r="133" spans="2:17" x14ac:dyDescent="0.25">
      <c r="B133" s="200"/>
      <c r="C133" s="39" t="str">
        <f>C123</f>
        <v>Subscriber Only</v>
      </c>
      <c r="D133" s="40"/>
      <c r="E133" s="41" t="str">
        <f>E123</f>
        <v>Subscriber Only</v>
      </c>
      <c r="F133" s="40"/>
      <c r="G133" s="41" t="str">
        <f>G123</f>
        <v>Subscriber Only</v>
      </c>
      <c r="H133" s="40"/>
      <c r="I133" s="41" t="str">
        <f>I123</f>
        <v>Subscriber Only</v>
      </c>
      <c r="J133" s="40"/>
    </row>
    <row r="134" spans="2:17" x14ac:dyDescent="0.25">
      <c r="B134" s="200"/>
      <c r="C134" s="39" t="str">
        <f t="shared" ref="C134:E138" si="20">C124</f>
        <v>Subscriber + Spouse</v>
      </c>
      <c r="D134" s="40"/>
      <c r="E134" s="41" t="str">
        <f t="shared" si="20"/>
        <v>Subscriber + Spouse</v>
      </c>
      <c r="F134" s="40"/>
      <c r="G134" s="41" t="str">
        <f t="shared" ref="G134" si="21">G124</f>
        <v>Subscriber + Spouse</v>
      </c>
      <c r="H134" s="40"/>
      <c r="I134" s="41" t="str">
        <f t="shared" ref="I134" si="22">I124</f>
        <v>Subscriber + Spouse</v>
      </c>
      <c r="J134" s="40"/>
    </row>
    <row r="135" spans="2:17" x14ac:dyDescent="0.25">
      <c r="B135" s="200"/>
      <c r="C135" s="39" t="str">
        <f t="shared" si="20"/>
        <v>Subscriber + Child</v>
      </c>
      <c r="D135" s="40"/>
      <c r="E135" s="41" t="str">
        <f t="shared" si="20"/>
        <v>Subscriber + Child</v>
      </c>
      <c r="F135" s="40"/>
      <c r="G135" s="41" t="str">
        <f t="shared" ref="G135" si="23">G125</f>
        <v>Subscriber + Child</v>
      </c>
      <c r="H135" s="40"/>
      <c r="I135" s="41" t="str">
        <f t="shared" ref="I135" si="24">I125</f>
        <v>Subscriber + Child</v>
      </c>
      <c r="J135" s="40"/>
    </row>
    <row r="136" spans="2:17" x14ac:dyDescent="0.25">
      <c r="B136" s="200"/>
      <c r="C136" s="39" t="str">
        <f t="shared" si="20"/>
        <v>Subscriber + Child(ren)</v>
      </c>
      <c r="D136" s="40"/>
      <c r="E136" s="41" t="str">
        <f t="shared" si="20"/>
        <v>Subscriber + Child(ren)</v>
      </c>
      <c r="F136" s="40"/>
      <c r="G136" s="41" t="str">
        <f t="shared" ref="G136" si="25">G126</f>
        <v>Subscriber + Child(ren)</v>
      </c>
      <c r="H136" s="40"/>
      <c r="I136" s="41" t="str">
        <f t="shared" ref="I136" si="26">I126</f>
        <v>Subscriber + Child(ren)</v>
      </c>
      <c r="J136" s="40"/>
    </row>
    <row r="137" spans="2:17" x14ac:dyDescent="0.25">
      <c r="B137" s="200"/>
      <c r="C137" s="39" t="str">
        <f t="shared" si="20"/>
        <v>Family</v>
      </c>
      <c r="D137" s="42"/>
      <c r="E137" s="41" t="str">
        <f t="shared" si="20"/>
        <v>Family</v>
      </c>
      <c r="F137" s="42"/>
      <c r="G137" s="41" t="str">
        <f t="shared" ref="G137" si="27">G127</f>
        <v>Family</v>
      </c>
      <c r="H137" s="42"/>
      <c r="I137" s="41" t="str">
        <f t="shared" ref="I137" si="28">I127</f>
        <v>Family</v>
      </c>
      <c r="J137" s="42"/>
    </row>
    <row r="138" spans="2:17" x14ac:dyDescent="0.25">
      <c r="B138" s="200"/>
      <c r="C138" s="39" t="str">
        <f t="shared" si="20"/>
        <v>Medicare</v>
      </c>
      <c r="D138" s="42"/>
      <c r="E138" s="41">
        <f t="shared" si="20"/>
        <v>0</v>
      </c>
      <c r="F138" s="42"/>
      <c r="G138" s="41" t="str">
        <f t="shared" ref="G138" si="29">G128</f>
        <v>Medicare</v>
      </c>
      <c r="H138" s="42"/>
      <c r="I138" s="41" t="str">
        <f t="shared" ref="I138" si="30">I128</f>
        <v>Medicare</v>
      </c>
      <c r="J138" s="42"/>
    </row>
    <row r="139" spans="2:17" s="66" customFormat="1" x14ac:dyDescent="0.25">
      <c r="B139" s="200"/>
      <c r="C139" s="200"/>
    </row>
    <row r="140" spans="2:17" s="66" customFormat="1" x14ac:dyDescent="0.25">
      <c r="B140" s="200"/>
      <c r="C140" s="200"/>
    </row>
    <row r="141" spans="2:17" s="66" customFormat="1" x14ac:dyDescent="0.25">
      <c r="B141" s="200"/>
      <c r="C141" s="200"/>
    </row>
    <row r="142" spans="2:17" s="66" customFormat="1" x14ac:dyDescent="0.25">
      <c r="B142" s="203" t="s">
        <v>164</v>
      </c>
    </row>
    <row r="143" spans="2:17" s="66" customFormat="1" x14ac:dyDescent="0.25">
      <c r="B143" s="219" t="s">
        <v>165</v>
      </c>
    </row>
    <row r="144" spans="2:17" s="66" customFormat="1" x14ac:dyDescent="0.25">
      <c r="B144" s="200"/>
    </row>
    <row r="145" spans="2:9" x14ac:dyDescent="0.25">
      <c r="B145" s="200"/>
      <c r="C145" s="208" t="s">
        <v>166</v>
      </c>
      <c r="D145" s="208" t="s">
        <v>167</v>
      </c>
      <c r="E145" s="208" t="s">
        <v>39</v>
      </c>
      <c r="F145" s="66"/>
      <c r="G145" s="66"/>
      <c r="H145" s="66"/>
      <c r="I145" s="66"/>
    </row>
    <row r="146" spans="2:9" x14ac:dyDescent="0.25">
      <c r="B146" s="200">
        <v>1</v>
      </c>
      <c r="C146" s="226" t="s">
        <v>168</v>
      </c>
      <c r="D146" s="233" t="str">
        <f>LEFT(C146,3)&amp;"xx"</f>
        <v>229xx</v>
      </c>
      <c r="E146" s="37" t="str">
        <f>D146</f>
        <v>229xx</v>
      </c>
      <c r="F146" s="66"/>
      <c r="G146" s="66"/>
      <c r="H146" s="66"/>
      <c r="I146" s="66"/>
    </row>
    <row r="147" spans="2:9" x14ac:dyDescent="0.25">
      <c r="B147" s="200">
        <v>2</v>
      </c>
      <c r="C147" s="226" t="s">
        <v>169</v>
      </c>
      <c r="D147" s="233" t="str">
        <f t="shared" ref="D147:D155" si="31">LEFT(C147,3)&amp;"xx"</f>
        <v>232xx</v>
      </c>
      <c r="E147" s="37" t="str">
        <f t="shared" ref="E147:E155" si="32">D147</f>
        <v>232xx</v>
      </c>
      <c r="F147" s="66"/>
      <c r="G147" s="66"/>
      <c r="H147" s="66"/>
      <c r="I147" s="66"/>
    </row>
    <row r="148" spans="2:9" x14ac:dyDescent="0.25">
      <c r="B148" s="200">
        <v>3</v>
      </c>
      <c r="C148" s="226" t="s">
        <v>170</v>
      </c>
      <c r="D148" s="233" t="str">
        <f t="shared" si="31"/>
        <v>201xx</v>
      </c>
      <c r="E148" s="37" t="str">
        <f t="shared" si="32"/>
        <v>201xx</v>
      </c>
      <c r="F148" s="66"/>
      <c r="G148" s="66"/>
      <c r="H148" s="66"/>
      <c r="I148" s="66"/>
    </row>
    <row r="149" spans="2:9" x14ac:dyDescent="0.25">
      <c r="B149" s="200">
        <v>4</v>
      </c>
      <c r="C149" s="226" t="s">
        <v>171</v>
      </c>
      <c r="D149" s="233" t="str">
        <f t="shared" si="31"/>
        <v>245xx</v>
      </c>
      <c r="E149" s="37" t="str">
        <f t="shared" si="32"/>
        <v>245xx</v>
      </c>
      <c r="F149" s="66"/>
      <c r="G149" s="66"/>
      <c r="H149" s="66"/>
      <c r="I149" s="66"/>
    </row>
    <row r="150" spans="2:9" x14ac:dyDescent="0.25">
      <c r="B150" s="200">
        <v>5</v>
      </c>
      <c r="C150" s="226" t="s">
        <v>172</v>
      </c>
      <c r="D150" s="233" t="str">
        <f t="shared" si="31"/>
        <v>272xx</v>
      </c>
      <c r="E150" s="37" t="str">
        <f t="shared" si="32"/>
        <v>272xx</v>
      </c>
      <c r="F150" s="66"/>
      <c r="G150" s="66"/>
      <c r="H150" s="66"/>
      <c r="I150" s="66"/>
    </row>
    <row r="151" spans="2:9" x14ac:dyDescent="0.25">
      <c r="B151" s="200">
        <v>6</v>
      </c>
      <c r="C151" s="226" t="s">
        <v>173</v>
      </c>
      <c r="D151" s="233" t="str">
        <f t="shared" si="31"/>
        <v>220xx</v>
      </c>
      <c r="E151" s="37" t="str">
        <f t="shared" si="32"/>
        <v>220xx</v>
      </c>
      <c r="F151" s="66" t="s">
        <v>174</v>
      </c>
      <c r="G151" s="66"/>
      <c r="H151" s="66"/>
      <c r="I151" s="66"/>
    </row>
    <row r="152" spans="2:9" x14ac:dyDescent="0.25">
      <c r="B152" s="200"/>
      <c r="C152" s="226" t="s">
        <v>175</v>
      </c>
      <c r="D152" s="233" t="str">
        <f t="shared" si="31"/>
        <v>228xx</v>
      </c>
      <c r="E152" s="37" t="str">
        <f t="shared" si="32"/>
        <v>228xx</v>
      </c>
      <c r="F152" s="66"/>
      <c r="G152" s="66"/>
      <c r="H152" s="66"/>
      <c r="I152" s="66"/>
    </row>
    <row r="153" spans="2:9" x14ac:dyDescent="0.25">
      <c r="B153" s="200"/>
      <c r="C153" s="226" t="s">
        <v>176</v>
      </c>
      <c r="D153" s="233" t="str">
        <f t="shared" si="31"/>
        <v>227xx</v>
      </c>
      <c r="E153" s="37" t="str">
        <f t="shared" si="32"/>
        <v>227xx</v>
      </c>
      <c r="F153" s="66"/>
      <c r="G153" s="66"/>
      <c r="H153" s="66"/>
      <c r="I153" s="66"/>
    </row>
    <row r="154" spans="2:9" x14ac:dyDescent="0.25">
      <c r="B154" s="200"/>
      <c r="C154" s="226" t="s">
        <v>177</v>
      </c>
      <c r="D154" s="233" t="str">
        <f t="shared" si="31"/>
        <v>233xx</v>
      </c>
      <c r="E154" s="37" t="str">
        <f t="shared" si="32"/>
        <v>233xx</v>
      </c>
      <c r="F154" s="66"/>
      <c r="G154" s="66"/>
      <c r="H154" s="66"/>
      <c r="I154" s="66"/>
    </row>
    <row r="155" spans="2:9" x14ac:dyDescent="0.25">
      <c r="B155" s="200"/>
      <c r="C155" s="226" t="s">
        <v>178</v>
      </c>
      <c r="D155" s="233" t="str">
        <f t="shared" si="31"/>
        <v>231xx</v>
      </c>
      <c r="E155" s="37" t="str">
        <f t="shared" si="32"/>
        <v>231xx</v>
      </c>
      <c r="F155" s="66"/>
      <c r="G155" s="66"/>
      <c r="H155" s="66"/>
      <c r="I155" s="66"/>
    </row>
    <row r="156" spans="2:9" x14ac:dyDescent="0.25">
      <c r="B156" s="200"/>
      <c r="C156" s="226"/>
      <c r="D156" s="233"/>
      <c r="E156" s="37"/>
      <c r="F156" s="66"/>
      <c r="G156" s="66"/>
      <c r="H156" s="66"/>
      <c r="I156" s="66"/>
    </row>
    <row r="157" spans="2:9" x14ac:dyDescent="0.25">
      <c r="B157" s="200"/>
      <c r="C157" s="226"/>
      <c r="D157" s="233"/>
      <c r="E157" s="37"/>
      <c r="F157" s="66"/>
      <c r="G157" s="66"/>
      <c r="H157" s="66"/>
      <c r="I157" s="66"/>
    </row>
    <row r="158" spans="2:9" x14ac:dyDescent="0.25">
      <c r="B158" s="200"/>
      <c r="C158" s="226"/>
      <c r="D158" s="233"/>
      <c r="E158" s="37"/>
      <c r="F158" s="66"/>
      <c r="G158" s="66"/>
      <c r="H158" s="66"/>
      <c r="I158" s="66"/>
    </row>
    <row r="159" spans="2:9" x14ac:dyDescent="0.25">
      <c r="B159" s="200"/>
      <c r="C159" s="226"/>
      <c r="D159" s="233"/>
      <c r="E159" s="37"/>
      <c r="F159" s="66"/>
      <c r="G159" s="66"/>
      <c r="H159" s="66"/>
      <c r="I159" s="66"/>
    </row>
    <row r="160" spans="2:9" x14ac:dyDescent="0.25">
      <c r="B160" s="200"/>
      <c r="C160" s="226"/>
      <c r="D160" s="233"/>
      <c r="E160" s="37"/>
      <c r="F160" s="66"/>
      <c r="G160" s="66"/>
      <c r="H160" s="66"/>
      <c r="I160" s="66"/>
    </row>
    <row r="161" spans="2:10" x14ac:dyDescent="0.25">
      <c r="B161" s="200"/>
      <c r="C161" s="226"/>
      <c r="D161" s="233"/>
      <c r="E161" s="37"/>
      <c r="F161" s="66"/>
      <c r="G161" s="66"/>
      <c r="H161" s="66"/>
      <c r="I161" s="66"/>
    </row>
    <row r="162" spans="2:10" x14ac:dyDescent="0.25">
      <c r="B162" s="200"/>
      <c r="C162" s="226"/>
      <c r="D162" s="233"/>
      <c r="E162" s="37"/>
      <c r="F162" s="66"/>
      <c r="G162" s="66"/>
      <c r="H162" s="66"/>
      <c r="I162" s="66"/>
    </row>
    <row r="163" spans="2:10" x14ac:dyDescent="0.25">
      <c r="B163" s="200"/>
      <c r="C163" s="226"/>
      <c r="D163" s="233"/>
      <c r="E163" s="37"/>
      <c r="F163" s="66"/>
      <c r="G163" s="66"/>
      <c r="H163" s="66"/>
      <c r="I163" s="66"/>
    </row>
    <row r="164" spans="2:10" x14ac:dyDescent="0.25">
      <c r="B164" s="200"/>
      <c r="C164" s="226"/>
      <c r="D164" s="233"/>
      <c r="E164" s="37"/>
      <c r="F164" s="66"/>
      <c r="G164" s="66"/>
      <c r="H164" s="66"/>
      <c r="I164" s="66"/>
    </row>
    <row r="165" spans="2:10" x14ac:dyDescent="0.25">
      <c r="B165" s="200"/>
      <c r="C165" s="226"/>
      <c r="D165" s="233"/>
      <c r="E165" s="37"/>
      <c r="F165" s="66"/>
      <c r="G165" s="66"/>
      <c r="H165" s="66"/>
      <c r="I165" s="66"/>
    </row>
    <row r="166" spans="2:10" x14ac:dyDescent="0.25">
      <c r="B166" s="200"/>
      <c r="C166" s="226"/>
      <c r="D166" s="233"/>
      <c r="E166" s="37"/>
      <c r="F166" s="66"/>
      <c r="G166" s="66"/>
      <c r="H166" s="66"/>
      <c r="I166" s="66"/>
    </row>
    <row r="167" spans="2:10" x14ac:dyDescent="0.25">
      <c r="B167" s="200"/>
      <c r="C167" s="226"/>
      <c r="D167" s="233"/>
      <c r="E167" s="37"/>
      <c r="F167" s="66"/>
      <c r="G167" s="66"/>
      <c r="H167" s="66"/>
      <c r="I167" s="66"/>
    </row>
    <row r="168" spans="2:10" x14ac:dyDescent="0.25">
      <c r="B168" s="200"/>
      <c r="C168" s="226"/>
      <c r="D168" s="233"/>
      <c r="E168" s="37"/>
      <c r="F168" s="66"/>
      <c r="G168" s="66"/>
      <c r="H168" s="66"/>
      <c r="I168" s="66"/>
    </row>
    <row r="169" spans="2:10" x14ac:dyDescent="0.25">
      <c r="B169" s="200"/>
      <c r="C169" s="226"/>
      <c r="D169" s="233"/>
      <c r="E169" s="37"/>
      <c r="F169" s="66"/>
      <c r="G169" s="66"/>
      <c r="H169" s="66"/>
      <c r="I169" s="66"/>
    </row>
    <row r="170" spans="2:10" x14ac:dyDescent="0.25">
      <c r="B170" s="200"/>
      <c r="C170" s="226"/>
      <c r="D170" s="233"/>
      <c r="E170" s="37"/>
      <c r="F170" s="66"/>
      <c r="G170" s="66"/>
      <c r="H170" s="66"/>
      <c r="I170" s="66"/>
    </row>
    <row r="171" spans="2:10" s="66" customFormat="1" x14ac:dyDescent="0.25">
      <c r="B171" s="200"/>
    </row>
    <row r="172" spans="2:10" s="66" customFormat="1" x14ac:dyDescent="0.25">
      <c r="B172" s="200"/>
    </row>
    <row r="173" spans="2:10" s="66" customFormat="1" x14ac:dyDescent="0.25">
      <c r="B173" s="200"/>
    </row>
    <row r="174" spans="2:10" s="66" customFormat="1" x14ac:dyDescent="0.25">
      <c r="B174" s="200"/>
    </row>
    <row r="175" spans="2:10" s="215" customFormat="1" x14ac:dyDescent="0.25">
      <c r="B175" s="216"/>
    </row>
    <row r="176" spans="2:10" s="66" customFormat="1" x14ac:dyDescent="0.25">
      <c r="B176" s="133" t="s">
        <v>179</v>
      </c>
      <c r="D176" s="217" t="s">
        <v>144</v>
      </c>
      <c r="F176" s="217" t="s">
        <v>145</v>
      </c>
      <c r="H176" s="217" t="s">
        <v>146</v>
      </c>
      <c r="J176" s="217" t="s">
        <v>147</v>
      </c>
    </row>
    <row r="177" spans="2:17" x14ac:dyDescent="0.25">
      <c r="C177" s="218" t="s">
        <v>148</v>
      </c>
      <c r="D177" s="37" t="s">
        <v>6</v>
      </c>
      <c r="F177" s="37" t="s">
        <v>9</v>
      </c>
      <c r="H177" s="37" t="s">
        <v>10</v>
      </c>
      <c r="J177" s="37"/>
    </row>
    <row r="178" spans="2:17" s="66" customFormat="1" x14ac:dyDescent="0.25">
      <c r="C178" s="218" t="s">
        <v>150</v>
      </c>
      <c r="D178" s="37" t="s">
        <v>151</v>
      </c>
      <c r="F178" s="37" t="s">
        <v>151</v>
      </c>
      <c r="H178" s="37" t="s">
        <v>151</v>
      </c>
      <c r="J178" s="37" t="s">
        <v>151</v>
      </c>
    </row>
    <row r="179" spans="2:17" s="66" customFormat="1" x14ac:dyDescent="0.25">
      <c r="C179" s="203"/>
    </row>
    <row r="180" spans="2:17" s="66" customFormat="1" x14ac:dyDescent="0.25">
      <c r="Q180" s="219" t="s">
        <v>153</v>
      </c>
    </row>
    <row r="181" spans="2:17" s="66" customFormat="1" x14ac:dyDescent="0.25">
      <c r="B181" s="220" t="s">
        <v>154</v>
      </c>
      <c r="C181" s="203" t="s">
        <v>1</v>
      </c>
      <c r="D181" s="217" t="str">
        <f>C181</f>
        <v>Enrollment</v>
      </c>
      <c r="F181" s="217" t="str">
        <f>D181</f>
        <v>Enrollment</v>
      </c>
      <c r="H181" s="217" t="str">
        <f>F181</f>
        <v>Enrollment</v>
      </c>
      <c r="J181" s="217" t="str">
        <f>H181</f>
        <v>Enrollment</v>
      </c>
      <c r="Q181" s="221" t="s">
        <v>155</v>
      </c>
    </row>
    <row r="182" spans="2:17" x14ac:dyDescent="0.25">
      <c r="B182" s="222"/>
      <c r="C182" s="36" t="s">
        <v>156</v>
      </c>
      <c r="D182" s="37">
        <v>847</v>
      </c>
      <c r="E182" s="38" t="s">
        <v>156</v>
      </c>
      <c r="F182" s="37">
        <v>654</v>
      </c>
      <c r="G182" s="38" t="s">
        <v>156</v>
      </c>
      <c r="H182" s="37">
        <v>263</v>
      </c>
      <c r="I182" s="38" t="s">
        <v>156</v>
      </c>
      <c r="J182" s="37"/>
      <c r="Q182" s="223" t="s">
        <v>156</v>
      </c>
    </row>
    <row r="183" spans="2:17" x14ac:dyDescent="0.25">
      <c r="B183" s="222"/>
      <c r="C183" s="36" t="s">
        <v>158</v>
      </c>
      <c r="D183" s="37">
        <v>167</v>
      </c>
      <c r="E183" s="38" t="s">
        <v>158</v>
      </c>
      <c r="F183" s="37">
        <v>81</v>
      </c>
      <c r="G183" s="38" t="s">
        <v>158</v>
      </c>
      <c r="H183" s="37">
        <v>24</v>
      </c>
      <c r="I183" s="38" t="s">
        <v>158</v>
      </c>
      <c r="J183" s="37"/>
      <c r="Q183" s="223" t="s">
        <v>158</v>
      </c>
    </row>
    <row r="184" spans="2:17" x14ac:dyDescent="0.25">
      <c r="B184" s="222"/>
      <c r="C184" s="36" t="s">
        <v>159</v>
      </c>
      <c r="D184" s="37">
        <v>243</v>
      </c>
      <c r="E184" s="38" t="s">
        <v>159</v>
      </c>
      <c r="F184" s="37">
        <v>99</v>
      </c>
      <c r="G184" s="38" t="s">
        <v>159</v>
      </c>
      <c r="H184" s="37">
        <v>44</v>
      </c>
      <c r="I184" s="38" t="s">
        <v>159</v>
      </c>
      <c r="J184" s="37"/>
      <c r="Q184" s="223" t="s">
        <v>159</v>
      </c>
    </row>
    <row r="185" spans="2:17" x14ac:dyDescent="0.25">
      <c r="B185" s="222"/>
      <c r="C185" s="36" t="s">
        <v>160</v>
      </c>
      <c r="D185" s="37">
        <v>218</v>
      </c>
      <c r="E185" s="38" t="s">
        <v>160</v>
      </c>
      <c r="F185" s="37">
        <v>135</v>
      </c>
      <c r="G185" s="38" t="s">
        <v>160</v>
      </c>
      <c r="H185" s="37">
        <v>76</v>
      </c>
      <c r="I185" s="38" t="s">
        <v>160</v>
      </c>
      <c r="J185" s="37"/>
      <c r="Q185" s="223" t="s">
        <v>160</v>
      </c>
    </row>
    <row r="186" spans="2:17" x14ac:dyDescent="0.25">
      <c r="B186" s="222"/>
      <c r="C186" s="36" t="s">
        <v>161</v>
      </c>
      <c r="D186" s="37">
        <v>270</v>
      </c>
      <c r="E186" s="38" t="s">
        <v>161</v>
      </c>
      <c r="F186" s="37">
        <v>148</v>
      </c>
      <c r="G186" s="38" t="s">
        <v>161</v>
      </c>
      <c r="H186" s="37">
        <v>79</v>
      </c>
      <c r="I186" s="38" t="s">
        <v>161</v>
      </c>
      <c r="J186" s="37"/>
      <c r="Q186" s="223" t="s">
        <v>161</v>
      </c>
    </row>
    <row r="187" spans="2:17" x14ac:dyDescent="0.25">
      <c r="B187" s="222"/>
      <c r="C187" s="36"/>
      <c r="D187" s="37"/>
      <c r="E187" s="38"/>
      <c r="F187" s="37"/>
      <c r="G187" s="38"/>
      <c r="H187" s="37"/>
      <c r="I187" s="38"/>
      <c r="J187" s="37"/>
      <c r="Q187" s="223" t="s">
        <v>162</v>
      </c>
    </row>
    <row r="188" spans="2:17" s="66" customFormat="1" x14ac:dyDescent="0.25">
      <c r="B188" s="85"/>
      <c r="Q188" s="223"/>
    </row>
    <row r="189" spans="2:17" s="220" customFormat="1" ht="13.8" thickBot="1" x14ac:dyDescent="0.3">
      <c r="B189" s="224">
        <f>SUM(C189:K189)</f>
        <v>3348</v>
      </c>
      <c r="C189" s="224"/>
      <c r="D189" s="224">
        <f>SUM(D182:D188)</f>
        <v>1745</v>
      </c>
      <c r="E189" s="224"/>
      <c r="F189" s="224">
        <f>SUM(F182:F188)</f>
        <v>1117</v>
      </c>
      <c r="G189" s="224"/>
      <c r="H189" s="224">
        <f>SUM(H182:H188)</f>
        <v>486</v>
      </c>
      <c r="I189" s="224"/>
      <c r="J189" s="224">
        <f>SUM(J182:J188)</f>
        <v>0</v>
      </c>
      <c r="Q189" s="225"/>
    </row>
    <row r="190" spans="2:17" s="66" customFormat="1" x14ac:dyDescent="0.25">
      <c r="Q190" s="223"/>
    </row>
    <row r="191" spans="2:17" s="66" customFormat="1" x14ac:dyDescent="0.25">
      <c r="C191" s="203" t="s">
        <v>163</v>
      </c>
      <c r="D191" s="217" t="str">
        <f>C191</f>
        <v>CURRENT Rates</v>
      </c>
      <c r="F191" s="217" t="str">
        <f>D191</f>
        <v>CURRENT Rates</v>
      </c>
      <c r="H191" s="217" t="str">
        <f>F191</f>
        <v>CURRENT Rates</v>
      </c>
      <c r="J191" s="217" t="str">
        <f>H191</f>
        <v>CURRENT Rates</v>
      </c>
    </row>
    <row r="192" spans="2:17" x14ac:dyDescent="0.25">
      <c r="B192" s="200"/>
      <c r="C192" s="39" t="str">
        <f>C182</f>
        <v>Subscriber Only</v>
      </c>
      <c r="D192" s="40">
        <v>1117.0999999999999</v>
      </c>
      <c r="E192" s="41" t="str">
        <f>E182</f>
        <v>Subscriber Only</v>
      </c>
      <c r="F192" s="40">
        <v>871.34</v>
      </c>
      <c r="G192" s="41" t="str">
        <f>G182</f>
        <v>Subscriber Only</v>
      </c>
      <c r="H192" s="40">
        <v>985.29</v>
      </c>
      <c r="I192" s="41" t="str">
        <f>I182</f>
        <v>Subscriber Only</v>
      </c>
      <c r="J192" s="40"/>
    </row>
    <row r="193" spans="2:10" x14ac:dyDescent="0.25">
      <c r="B193" s="200"/>
      <c r="C193" s="39" t="str">
        <f t="shared" ref="C193" si="33">C183</f>
        <v>Subscriber + Spouse</v>
      </c>
      <c r="D193" s="40">
        <v>2357.33</v>
      </c>
      <c r="E193" s="41" t="str">
        <f t="shared" ref="E193" si="34">E183</f>
        <v>Subscriber + Spouse</v>
      </c>
      <c r="F193" s="40">
        <v>1838.72</v>
      </c>
      <c r="G193" s="41" t="str">
        <f t="shared" ref="G193:G197" si="35">G183</f>
        <v>Subscriber + Spouse</v>
      </c>
      <c r="H193" s="40">
        <v>2079.17</v>
      </c>
      <c r="I193" s="41" t="str">
        <f t="shared" ref="I193:I197" si="36">I183</f>
        <v>Subscriber + Spouse</v>
      </c>
      <c r="J193" s="40"/>
    </row>
    <row r="194" spans="2:10" x14ac:dyDescent="0.25">
      <c r="B194" s="200"/>
      <c r="C194" s="39" t="str">
        <f t="shared" ref="C194" si="37">C184</f>
        <v>Subscriber + Child</v>
      </c>
      <c r="D194" s="40">
        <v>1636.31</v>
      </c>
      <c r="E194" s="41" t="str">
        <f t="shared" ref="E194" si="38">E184</f>
        <v>Subscriber + Child</v>
      </c>
      <c r="F194" s="40">
        <v>1276.32</v>
      </c>
      <c r="G194" s="41" t="str">
        <f t="shared" si="35"/>
        <v>Subscriber + Child</v>
      </c>
      <c r="H194" s="40">
        <v>1443.23</v>
      </c>
      <c r="I194" s="41" t="str">
        <f t="shared" si="36"/>
        <v>Subscriber + Child</v>
      </c>
      <c r="J194" s="40"/>
    </row>
    <row r="195" spans="2:10" x14ac:dyDescent="0.25">
      <c r="B195" s="200"/>
      <c r="C195" s="39" t="str">
        <f t="shared" ref="C195" si="39">C185</f>
        <v>Subscriber + Child(ren)</v>
      </c>
      <c r="D195" s="40">
        <v>1989.57</v>
      </c>
      <c r="E195" s="41" t="str">
        <f t="shared" ref="E195" si="40">E185</f>
        <v>Subscriber + Child(ren)</v>
      </c>
      <c r="F195" s="40">
        <v>1551.86</v>
      </c>
      <c r="G195" s="41" t="str">
        <f t="shared" si="35"/>
        <v>Subscriber + Child(ren)</v>
      </c>
      <c r="H195" s="40">
        <v>1754.8</v>
      </c>
      <c r="I195" s="41" t="str">
        <f t="shared" si="36"/>
        <v>Subscriber + Child(ren)</v>
      </c>
      <c r="J195" s="40"/>
    </row>
    <row r="196" spans="2:10" x14ac:dyDescent="0.25">
      <c r="B196" s="200"/>
      <c r="C196" s="39" t="str">
        <f t="shared" ref="C196" si="41">C186</f>
        <v>Family</v>
      </c>
      <c r="D196" s="42">
        <v>3397.8</v>
      </c>
      <c r="E196" s="41" t="str">
        <f t="shared" ref="E196" si="42">E186</f>
        <v>Family</v>
      </c>
      <c r="F196" s="42">
        <v>2650.29</v>
      </c>
      <c r="G196" s="41" t="str">
        <f t="shared" si="35"/>
        <v>Family</v>
      </c>
      <c r="H196" s="42">
        <v>2996.86</v>
      </c>
      <c r="I196" s="41" t="str">
        <f t="shared" si="36"/>
        <v>Family</v>
      </c>
      <c r="J196" s="42"/>
    </row>
    <row r="197" spans="2:10" x14ac:dyDescent="0.25">
      <c r="B197" s="200"/>
      <c r="C197" s="39">
        <f t="shared" ref="C197" si="43">C187</f>
        <v>0</v>
      </c>
      <c r="D197" s="42"/>
      <c r="E197" s="41">
        <f t="shared" ref="E197" si="44">E187</f>
        <v>0</v>
      </c>
      <c r="F197" s="42"/>
      <c r="G197" s="41">
        <f t="shared" si="35"/>
        <v>0</v>
      </c>
      <c r="H197" s="42"/>
      <c r="I197" s="41">
        <f t="shared" si="36"/>
        <v>0</v>
      </c>
      <c r="J197" s="42"/>
    </row>
    <row r="198" spans="2:10" s="66" customFormat="1" x14ac:dyDescent="0.25">
      <c r="B198" s="200"/>
      <c r="C198" s="200"/>
    </row>
    <row r="199" spans="2:10" s="66" customFormat="1" x14ac:dyDescent="0.25">
      <c r="B199" s="200"/>
      <c r="C199" s="200"/>
    </row>
    <row r="200" spans="2:10" s="66" customFormat="1" x14ac:dyDescent="0.25">
      <c r="B200" s="200"/>
      <c r="C200" s="200"/>
    </row>
    <row r="201" spans="2:10" s="66" customFormat="1" x14ac:dyDescent="0.25">
      <c r="B201" s="203" t="s">
        <v>164</v>
      </c>
    </row>
    <row r="202" spans="2:10" s="66" customFormat="1" x14ac:dyDescent="0.25">
      <c r="B202" s="219" t="s">
        <v>165</v>
      </c>
    </row>
    <row r="203" spans="2:10" s="66" customFormat="1" x14ac:dyDescent="0.25">
      <c r="B203" s="200"/>
    </row>
    <row r="204" spans="2:10" x14ac:dyDescent="0.25">
      <c r="B204" s="200"/>
      <c r="C204" s="208" t="s">
        <v>166</v>
      </c>
      <c r="D204" s="208" t="s">
        <v>167</v>
      </c>
      <c r="E204" s="208" t="s">
        <v>39</v>
      </c>
      <c r="F204" s="66"/>
      <c r="G204" s="66"/>
      <c r="H204" s="66"/>
      <c r="I204" s="66"/>
    </row>
    <row r="205" spans="2:10" x14ac:dyDescent="0.25">
      <c r="B205" s="200">
        <v>1</v>
      </c>
      <c r="C205" s="226">
        <v>22901</v>
      </c>
      <c r="D205" s="227" t="str">
        <f>LEFT(C205,3)</f>
        <v>229</v>
      </c>
      <c r="E205" s="37" t="str">
        <f>D205</f>
        <v>229</v>
      </c>
      <c r="F205" s="66"/>
      <c r="G205" s="66"/>
      <c r="H205" s="66"/>
      <c r="I205" s="66"/>
    </row>
    <row r="206" spans="2:10" x14ac:dyDescent="0.25">
      <c r="B206" s="200">
        <v>2</v>
      </c>
      <c r="C206" s="226">
        <v>22911</v>
      </c>
      <c r="D206" s="227" t="str">
        <f t="shared" ref="D206:D229" si="45">LEFT(C206,3)</f>
        <v>229</v>
      </c>
      <c r="E206" s="37" t="str">
        <f t="shared" ref="E206:E229" si="46">D206</f>
        <v>229</v>
      </c>
      <c r="F206" s="66"/>
      <c r="G206" s="66"/>
      <c r="H206" s="66"/>
      <c r="I206" s="66"/>
    </row>
    <row r="207" spans="2:10" x14ac:dyDescent="0.25">
      <c r="B207" s="200">
        <v>3</v>
      </c>
      <c r="C207" s="226">
        <v>22902</v>
      </c>
      <c r="D207" s="227" t="str">
        <f t="shared" si="45"/>
        <v>229</v>
      </c>
      <c r="E207" s="37" t="str">
        <f t="shared" si="46"/>
        <v>229</v>
      </c>
      <c r="F207" s="66"/>
      <c r="G207" s="66"/>
      <c r="H207" s="66"/>
      <c r="I207" s="66"/>
    </row>
    <row r="208" spans="2:10" x14ac:dyDescent="0.25">
      <c r="B208" s="200">
        <v>4</v>
      </c>
      <c r="C208" s="226">
        <v>22903</v>
      </c>
      <c r="D208" s="227" t="str">
        <f t="shared" si="45"/>
        <v>229</v>
      </c>
      <c r="E208" s="37" t="str">
        <f t="shared" si="46"/>
        <v>229</v>
      </c>
      <c r="F208" s="66"/>
      <c r="G208" s="66"/>
      <c r="H208" s="66"/>
      <c r="I208" s="66"/>
    </row>
    <row r="209" spans="2:9" x14ac:dyDescent="0.25">
      <c r="B209" s="200">
        <v>5</v>
      </c>
      <c r="C209" s="226">
        <v>22932</v>
      </c>
      <c r="D209" s="227" t="str">
        <f t="shared" si="45"/>
        <v>229</v>
      </c>
      <c r="E209" s="37" t="str">
        <f t="shared" si="46"/>
        <v>229</v>
      </c>
      <c r="F209" s="66"/>
      <c r="G209" s="66"/>
      <c r="H209" s="66"/>
      <c r="I209" s="66"/>
    </row>
    <row r="210" spans="2:9" x14ac:dyDescent="0.25">
      <c r="B210" s="200">
        <v>6</v>
      </c>
      <c r="C210" s="226">
        <v>22963</v>
      </c>
      <c r="D210" s="227" t="str">
        <f t="shared" si="45"/>
        <v>229</v>
      </c>
      <c r="E210" s="37" t="str">
        <f t="shared" si="46"/>
        <v>229</v>
      </c>
      <c r="F210" s="66"/>
      <c r="G210" s="66"/>
      <c r="H210" s="66"/>
      <c r="I210" s="66"/>
    </row>
    <row r="211" spans="2:9" x14ac:dyDescent="0.25">
      <c r="B211" s="200">
        <v>7</v>
      </c>
      <c r="C211" s="226">
        <v>24590</v>
      </c>
      <c r="D211" s="227" t="str">
        <f t="shared" si="45"/>
        <v>245</v>
      </c>
      <c r="E211" s="37" t="str">
        <f t="shared" si="46"/>
        <v>245</v>
      </c>
      <c r="F211" s="66"/>
      <c r="G211" s="66"/>
      <c r="H211" s="66"/>
      <c r="I211" s="66"/>
    </row>
    <row r="212" spans="2:9" x14ac:dyDescent="0.25">
      <c r="B212" s="200">
        <v>8</v>
      </c>
      <c r="C212" s="226">
        <v>22980</v>
      </c>
      <c r="D212" s="227" t="str">
        <f t="shared" si="45"/>
        <v>229</v>
      </c>
      <c r="E212" s="37" t="str">
        <f t="shared" si="46"/>
        <v>229</v>
      </c>
      <c r="F212" s="66"/>
      <c r="G212" s="66"/>
      <c r="H212" s="66"/>
      <c r="I212" s="66"/>
    </row>
    <row r="213" spans="2:9" x14ac:dyDescent="0.25">
      <c r="B213" s="200">
        <v>9</v>
      </c>
      <c r="C213" s="226">
        <v>22936</v>
      </c>
      <c r="D213" s="227" t="str">
        <f t="shared" si="45"/>
        <v>229</v>
      </c>
      <c r="E213" s="37" t="str">
        <f t="shared" si="46"/>
        <v>229</v>
      </c>
      <c r="F213" s="66"/>
      <c r="G213" s="66"/>
      <c r="H213" s="66"/>
      <c r="I213" s="66"/>
    </row>
    <row r="214" spans="2:9" x14ac:dyDescent="0.25">
      <c r="B214" s="200">
        <v>10</v>
      </c>
      <c r="C214" s="226">
        <v>22968</v>
      </c>
      <c r="D214" s="227" t="str">
        <f t="shared" si="45"/>
        <v>229</v>
      </c>
      <c r="E214" s="37" t="str">
        <f t="shared" si="46"/>
        <v>229</v>
      </c>
      <c r="F214" s="66"/>
      <c r="G214" s="66"/>
      <c r="H214" s="66"/>
      <c r="I214" s="66"/>
    </row>
    <row r="215" spans="2:9" x14ac:dyDescent="0.25">
      <c r="B215" s="200">
        <v>11</v>
      </c>
      <c r="C215" s="226">
        <v>22923</v>
      </c>
      <c r="D215" s="227" t="str">
        <f t="shared" si="45"/>
        <v>229</v>
      </c>
      <c r="E215" s="37" t="str">
        <f t="shared" si="46"/>
        <v>229</v>
      </c>
      <c r="F215" s="66"/>
      <c r="G215" s="66"/>
      <c r="H215" s="66"/>
      <c r="I215" s="66"/>
    </row>
    <row r="216" spans="2:9" x14ac:dyDescent="0.25">
      <c r="B216" s="200">
        <v>12</v>
      </c>
      <c r="C216" s="226">
        <v>22947</v>
      </c>
      <c r="D216" s="227" t="str">
        <f t="shared" si="45"/>
        <v>229</v>
      </c>
      <c r="E216" s="37" t="str">
        <f t="shared" si="46"/>
        <v>229</v>
      </c>
      <c r="F216" s="66"/>
      <c r="G216" s="66"/>
      <c r="H216" s="66"/>
      <c r="I216" s="66"/>
    </row>
    <row r="217" spans="2:9" x14ac:dyDescent="0.25">
      <c r="B217" s="200">
        <v>13</v>
      </c>
      <c r="C217" s="226">
        <v>22973</v>
      </c>
      <c r="D217" s="227" t="str">
        <f t="shared" si="45"/>
        <v>229</v>
      </c>
      <c r="E217" s="37" t="str">
        <f t="shared" si="46"/>
        <v>229</v>
      </c>
      <c r="F217" s="66"/>
      <c r="G217" s="66"/>
      <c r="H217" s="66"/>
      <c r="I217" s="66"/>
    </row>
    <row r="218" spans="2:9" x14ac:dyDescent="0.25">
      <c r="B218" s="200">
        <v>14</v>
      </c>
      <c r="C218" s="226">
        <v>22974</v>
      </c>
      <c r="D218" s="227" t="str">
        <f t="shared" si="45"/>
        <v>229</v>
      </c>
      <c r="E218" s="37" t="str">
        <f t="shared" si="46"/>
        <v>229</v>
      </c>
      <c r="F218" s="66"/>
      <c r="G218" s="66"/>
      <c r="H218" s="66"/>
      <c r="I218" s="66"/>
    </row>
    <row r="219" spans="2:9" x14ac:dyDescent="0.25">
      <c r="B219" s="200">
        <v>15</v>
      </c>
      <c r="C219" s="226">
        <v>22942</v>
      </c>
      <c r="D219" s="227" t="str">
        <f t="shared" si="45"/>
        <v>229</v>
      </c>
      <c r="E219" s="37" t="str">
        <f t="shared" si="46"/>
        <v>229</v>
      </c>
      <c r="F219" s="66"/>
      <c r="G219" s="66"/>
      <c r="H219" s="66"/>
      <c r="I219" s="66"/>
    </row>
    <row r="220" spans="2:9" x14ac:dyDescent="0.25">
      <c r="B220" s="200">
        <v>16</v>
      </c>
      <c r="C220" s="226">
        <v>22920</v>
      </c>
      <c r="D220" s="227" t="str">
        <f t="shared" si="45"/>
        <v>229</v>
      </c>
      <c r="E220" s="37" t="str">
        <f t="shared" si="46"/>
        <v>229</v>
      </c>
      <c r="F220" s="66"/>
      <c r="G220" s="66"/>
      <c r="H220" s="66"/>
      <c r="I220" s="66"/>
    </row>
    <row r="221" spans="2:9" x14ac:dyDescent="0.25">
      <c r="B221" s="200">
        <v>17</v>
      </c>
      <c r="C221" s="226">
        <v>24401</v>
      </c>
      <c r="D221" s="227" t="str">
        <f t="shared" si="45"/>
        <v>244</v>
      </c>
      <c r="E221" s="37" t="str">
        <f t="shared" si="46"/>
        <v>244</v>
      </c>
      <c r="F221" s="66"/>
      <c r="G221" s="66"/>
      <c r="H221" s="66"/>
      <c r="I221" s="66"/>
    </row>
    <row r="222" spans="2:9" x14ac:dyDescent="0.25">
      <c r="B222" s="200">
        <v>18</v>
      </c>
      <c r="C222" s="226">
        <v>23093</v>
      </c>
      <c r="D222" s="227" t="str">
        <f t="shared" si="45"/>
        <v>230</v>
      </c>
      <c r="E222" s="37" t="str">
        <f t="shared" si="46"/>
        <v>230</v>
      </c>
      <c r="F222" s="66"/>
      <c r="G222" s="66"/>
      <c r="H222" s="66"/>
      <c r="I222" s="66"/>
    </row>
    <row r="223" spans="2:9" x14ac:dyDescent="0.25">
      <c r="B223" s="200">
        <v>19</v>
      </c>
      <c r="C223" s="226">
        <v>22959</v>
      </c>
      <c r="D223" s="227" t="str">
        <f t="shared" si="45"/>
        <v>229</v>
      </c>
      <c r="E223" s="37" t="str">
        <f t="shared" si="46"/>
        <v>229</v>
      </c>
      <c r="F223" s="66"/>
      <c r="G223" s="66"/>
      <c r="H223" s="66"/>
      <c r="I223" s="66"/>
    </row>
    <row r="224" spans="2:9" x14ac:dyDescent="0.25">
      <c r="B224" s="200">
        <v>20</v>
      </c>
      <c r="C224" s="226">
        <v>22937</v>
      </c>
      <c r="D224" s="227" t="str">
        <f t="shared" si="45"/>
        <v>229</v>
      </c>
      <c r="E224" s="37" t="str">
        <f t="shared" si="46"/>
        <v>229</v>
      </c>
      <c r="F224" s="66"/>
      <c r="G224" s="66"/>
      <c r="H224" s="66"/>
      <c r="I224" s="66"/>
    </row>
    <row r="225" spans="2:9" x14ac:dyDescent="0.25">
      <c r="B225" s="200">
        <v>21</v>
      </c>
      <c r="C225" s="226">
        <v>24477</v>
      </c>
      <c r="D225" s="227" t="str">
        <f t="shared" si="45"/>
        <v>244</v>
      </c>
      <c r="E225" s="37" t="str">
        <f t="shared" si="46"/>
        <v>244</v>
      </c>
      <c r="F225" s="66"/>
      <c r="G225" s="66"/>
      <c r="H225" s="66"/>
      <c r="I225" s="66"/>
    </row>
    <row r="226" spans="2:9" x14ac:dyDescent="0.25">
      <c r="B226" s="200">
        <v>22</v>
      </c>
      <c r="C226" s="226">
        <v>22935</v>
      </c>
      <c r="D226" s="227" t="str">
        <f t="shared" si="45"/>
        <v>229</v>
      </c>
      <c r="E226" s="37" t="str">
        <f t="shared" si="46"/>
        <v>229</v>
      </c>
      <c r="F226" s="66"/>
      <c r="G226" s="66"/>
      <c r="H226" s="66"/>
      <c r="I226" s="66"/>
    </row>
    <row r="227" spans="2:9" x14ac:dyDescent="0.25">
      <c r="B227" s="200">
        <v>23</v>
      </c>
      <c r="C227" s="226">
        <v>22939</v>
      </c>
      <c r="D227" s="227" t="str">
        <f t="shared" si="45"/>
        <v>229</v>
      </c>
      <c r="E227" s="37" t="str">
        <f t="shared" si="46"/>
        <v>229</v>
      </c>
      <c r="F227" s="66"/>
      <c r="G227" s="66"/>
      <c r="H227" s="66"/>
      <c r="I227" s="66"/>
    </row>
    <row r="228" spans="2:9" x14ac:dyDescent="0.25">
      <c r="B228" s="200">
        <v>24</v>
      </c>
      <c r="C228" s="226">
        <v>22969</v>
      </c>
      <c r="D228" s="227" t="str">
        <f t="shared" si="45"/>
        <v>229</v>
      </c>
      <c r="E228" s="37" t="str">
        <f t="shared" si="46"/>
        <v>229</v>
      </c>
      <c r="F228" s="66"/>
      <c r="G228" s="66"/>
      <c r="H228" s="66"/>
      <c r="I228" s="66"/>
    </row>
    <row r="229" spans="2:9" x14ac:dyDescent="0.25">
      <c r="B229" s="200">
        <v>25</v>
      </c>
      <c r="C229" s="226">
        <v>23936</v>
      </c>
      <c r="D229" s="227" t="str">
        <f t="shared" si="45"/>
        <v>239</v>
      </c>
      <c r="E229" s="37" t="str">
        <f t="shared" si="46"/>
        <v>239</v>
      </c>
      <c r="F229" s="66"/>
      <c r="G229" s="66"/>
      <c r="H229" s="66"/>
      <c r="I229" s="66"/>
    </row>
  </sheetData>
  <autoFilter ref="C35:F98" xr:uid="{1BD1D9B3-7510-43A4-9B02-9096676B3148}"/>
  <phoneticPr fontId="33" type="noConversion"/>
  <dataValidations count="3">
    <dataValidation type="list" allowBlank="1" showInputMessage="1" sqref="C123:C128 E182:E187 G182:G187 I182:I187 C182:C187 E123:E128 G123:G128 I123:I128" xr:uid="{EFE52F7E-C443-49FF-BD03-037D8083BEDE}">
      <formula1>$Q$123:$Q$131</formula1>
    </dataValidation>
    <dataValidation type="list" allowBlank="1" showInputMessage="1" sqref="D119 F119 H119 J119" xr:uid="{84089D97-2A56-4067-9FF0-EAEB4269CBDC}">
      <formula1>"&lt;Select or Enter&gt;,Self-Insured,Fully-Insured,Level Funding"</formula1>
    </dataValidation>
    <dataValidation type="list" allowBlank="1" showInputMessage="1" sqref="C36:C99" xr:uid="{F8FE896D-60BF-4230-A07B-341B0DA97E06}">
      <formula1>"&lt;Select One&gt;,Technical,Financial,Price"</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8F82-FD95-4B3D-AAE8-8471E0E4FB0D}">
  <sheetPr codeName="Sheet2">
    <tabColor rgb="FFC00000"/>
  </sheetPr>
  <dimension ref="A1:E65"/>
  <sheetViews>
    <sheetView topLeftCell="A17" zoomScaleNormal="100" workbookViewId="0"/>
  </sheetViews>
  <sheetFormatPr defaultColWidth="8.59765625" defaultRowHeight="14.4" x14ac:dyDescent="0.3"/>
  <cols>
    <col min="1" max="1" width="1.5" style="1" customWidth="1"/>
    <col min="2" max="2" width="26.59765625" style="1" customWidth="1"/>
    <col min="3" max="3" width="77.59765625" style="1" customWidth="1"/>
    <col min="4" max="4" width="52.3984375" style="1" customWidth="1"/>
    <col min="5" max="16384" width="8.59765625" style="1"/>
  </cols>
  <sheetData>
    <row r="1" spans="1:5" ht="15.6" x14ac:dyDescent="0.3">
      <c r="B1" s="20" t="str">
        <f>INPUT!$C$3</f>
        <v>Albemarle County</v>
      </c>
      <c r="C1" s="21"/>
      <c r="D1" s="2"/>
      <c r="E1" s="2"/>
    </row>
    <row r="2" spans="1:5" ht="15.6" x14ac:dyDescent="0.3">
      <c r="B2" s="20" t="str">
        <f>INPUT!$D$11</f>
        <v>RFP#&lt;######&gt;</v>
      </c>
      <c r="C2" s="21"/>
      <c r="D2" s="2"/>
      <c r="E2" s="2"/>
    </row>
    <row r="3" spans="1:5" ht="15.6" x14ac:dyDescent="0.3">
      <c r="B3" s="73" t="str">
        <f>INPUT!$C$23</f>
        <v>Medical</v>
      </c>
      <c r="C3" s="73"/>
      <c r="D3" s="2"/>
      <c r="E3" s="2"/>
    </row>
    <row r="4" spans="1:5" s="22" customFormat="1" ht="15.6" x14ac:dyDescent="0.3">
      <c r="B4" s="28" t="s">
        <v>180</v>
      </c>
      <c r="D4" s="26"/>
      <c r="E4" s="26"/>
    </row>
    <row r="5" spans="1:5" x14ac:dyDescent="0.3">
      <c r="D5" s="2"/>
      <c r="E5" s="2"/>
    </row>
    <row r="6" spans="1:5" ht="16.2" thickBot="1" x14ac:dyDescent="0.35">
      <c r="B6" s="330" t="s">
        <v>181</v>
      </c>
      <c r="C6" s="330"/>
      <c r="D6" s="330"/>
      <c r="E6" s="2"/>
    </row>
    <row r="7" spans="1:5" ht="34.35" customHeight="1" thickTop="1" x14ac:dyDescent="0.3">
      <c r="A7" s="306"/>
      <c r="B7" s="331" t="s">
        <v>182</v>
      </c>
      <c r="C7" s="370" t="s">
        <v>183</v>
      </c>
      <c r="D7" s="371"/>
      <c r="E7" s="2"/>
    </row>
    <row r="8" spans="1:5" ht="31.35" customHeight="1" x14ac:dyDescent="0.3">
      <c r="A8" s="306"/>
      <c r="B8" s="340" t="s">
        <v>184</v>
      </c>
      <c r="C8" s="372" t="str">
        <f>"The following Proposal Forms in this workbook will be used to gather vendor responses in regards to your capabilities to provide the required services of this RFP to "&amp;$B$1&amp;". Your responses will be compared and evaluated against the other vendors' responses. "</f>
        <v xml:space="preserve">The following Proposal Forms in this workbook will be used to gather vendor responses in regards to your capabilities to provide the required services of this RFP to Albemarle County. Your responses will be compared and evaluated against the other vendors' responses. </v>
      </c>
      <c r="D8" s="373"/>
      <c r="E8" s="2"/>
    </row>
    <row r="9" spans="1:5" ht="102" customHeight="1" x14ac:dyDescent="0.3">
      <c r="A9" s="306"/>
      <c r="B9" s="307"/>
      <c r="C9" s="374" t="s">
        <v>185</v>
      </c>
      <c r="D9" s="375"/>
      <c r="E9" s="2"/>
    </row>
    <row r="10" spans="1:5" ht="250.5" customHeight="1" x14ac:dyDescent="0.3">
      <c r="B10" s="341" t="s">
        <v>186</v>
      </c>
      <c r="C10" s="380" t="s">
        <v>187</v>
      </c>
      <c r="D10" s="381"/>
      <c r="E10" s="2"/>
    </row>
    <row r="11" spans="1:5" x14ac:dyDescent="0.3">
      <c r="B11" s="308" t="s">
        <v>188</v>
      </c>
      <c r="C11" s="378"/>
      <c r="D11" s="379"/>
      <c r="E11" s="2"/>
    </row>
    <row r="12" spans="1:5" x14ac:dyDescent="0.3">
      <c r="B12" s="342" t="s">
        <v>189</v>
      </c>
      <c r="C12" s="362" t="str">
        <f>INPUT!$C$23</f>
        <v>Medical</v>
      </c>
      <c r="D12" s="363"/>
      <c r="E12" s="2"/>
    </row>
    <row r="13" spans="1:5" x14ac:dyDescent="0.3">
      <c r="B13" s="342" t="s">
        <v>190</v>
      </c>
      <c r="C13" s="376">
        <f>INPUT!$C$8</f>
        <v>46753</v>
      </c>
      <c r="D13" s="377"/>
      <c r="E13" s="2"/>
    </row>
    <row r="14" spans="1:5" x14ac:dyDescent="0.3">
      <c r="B14" s="343" t="s">
        <v>191</v>
      </c>
      <c r="C14" s="335" t="s">
        <v>192</v>
      </c>
      <c r="D14" s="336" t="s">
        <v>193</v>
      </c>
      <c r="E14" s="2"/>
    </row>
    <row r="15" spans="1:5" x14ac:dyDescent="0.3">
      <c r="B15" s="309"/>
      <c r="C15" s="311" t="s">
        <v>59</v>
      </c>
      <c r="D15" s="313" t="s">
        <v>194</v>
      </c>
      <c r="E15" s="2"/>
    </row>
    <row r="16" spans="1:5" x14ac:dyDescent="0.3">
      <c r="B16" s="309"/>
      <c r="C16" s="312" t="s">
        <v>195</v>
      </c>
      <c r="D16" s="313" t="s">
        <v>194</v>
      </c>
    </row>
    <row r="17" spans="2:4" x14ac:dyDescent="0.3">
      <c r="B17" s="309"/>
      <c r="C17" s="312" t="s">
        <v>196</v>
      </c>
      <c r="D17" s="334" t="s">
        <v>197</v>
      </c>
    </row>
    <row r="18" spans="2:4" x14ac:dyDescent="0.3">
      <c r="B18" s="310"/>
      <c r="C18" s="314" t="s">
        <v>198</v>
      </c>
      <c r="D18" s="315" t="s">
        <v>199</v>
      </c>
    </row>
    <row r="19" spans="2:4" x14ac:dyDescent="0.3">
      <c r="B19" s="343" t="s">
        <v>200</v>
      </c>
      <c r="C19" s="368" t="s">
        <v>6</v>
      </c>
      <c r="D19" s="369"/>
    </row>
    <row r="20" spans="2:4" x14ac:dyDescent="0.3">
      <c r="B20" s="309"/>
      <c r="C20" s="350" t="s">
        <v>9</v>
      </c>
      <c r="D20" s="351"/>
    </row>
    <row r="21" spans="2:4" x14ac:dyDescent="0.3">
      <c r="B21" s="309"/>
      <c r="C21" s="350" t="s">
        <v>10</v>
      </c>
      <c r="D21" s="351"/>
    </row>
    <row r="22" spans="2:4" x14ac:dyDescent="0.3">
      <c r="B22" s="309"/>
      <c r="C22" s="350"/>
      <c r="D22" s="351"/>
    </row>
    <row r="23" spans="2:4" x14ac:dyDescent="0.3">
      <c r="B23" s="309"/>
      <c r="C23" s="350"/>
      <c r="D23" s="351"/>
    </row>
    <row r="24" spans="2:4" x14ac:dyDescent="0.3">
      <c r="B24" s="309"/>
      <c r="C24" s="350"/>
      <c r="D24" s="351"/>
    </row>
    <row r="25" spans="2:4" x14ac:dyDescent="0.3">
      <c r="B25" s="309"/>
      <c r="C25" s="350"/>
      <c r="D25" s="351"/>
    </row>
    <row r="26" spans="2:4" x14ac:dyDescent="0.3">
      <c r="B26" s="310"/>
      <c r="C26" s="352"/>
      <c r="D26" s="353"/>
    </row>
    <row r="27" spans="2:4" x14ac:dyDescent="0.3">
      <c r="B27" s="343" t="s">
        <v>201</v>
      </c>
      <c r="C27" s="368" t="s">
        <v>6</v>
      </c>
      <c r="D27" s="369"/>
    </row>
    <row r="28" spans="2:4" x14ac:dyDescent="0.3">
      <c r="B28" s="309"/>
      <c r="C28" s="350" t="s">
        <v>9</v>
      </c>
      <c r="D28" s="351"/>
    </row>
    <row r="29" spans="2:4" x14ac:dyDescent="0.3">
      <c r="B29" s="309"/>
      <c r="C29" s="350" t="s">
        <v>10</v>
      </c>
      <c r="D29" s="351"/>
    </row>
    <row r="30" spans="2:4" x14ac:dyDescent="0.3">
      <c r="B30" s="309"/>
      <c r="C30" s="350"/>
      <c r="D30" s="351"/>
    </row>
    <row r="31" spans="2:4" x14ac:dyDescent="0.3">
      <c r="B31" s="309"/>
      <c r="C31" s="350"/>
      <c r="D31" s="351"/>
    </row>
    <row r="32" spans="2:4" x14ac:dyDescent="0.3">
      <c r="B32" s="309"/>
      <c r="C32" s="350"/>
      <c r="D32" s="351"/>
    </row>
    <row r="33" spans="2:4" x14ac:dyDescent="0.3">
      <c r="B33" s="309"/>
      <c r="C33" s="350"/>
      <c r="D33" s="351"/>
    </row>
    <row r="34" spans="2:4" x14ac:dyDescent="0.3">
      <c r="B34" s="309"/>
      <c r="C34" s="364"/>
      <c r="D34" s="365"/>
    </row>
    <row r="35" spans="2:4" x14ac:dyDescent="0.3">
      <c r="B35" s="342" t="s">
        <v>202</v>
      </c>
      <c r="C35" s="362" t="str">
        <f>INPUT!F23</f>
        <v>Three (3) Years</v>
      </c>
      <c r="D35" s="363"/>
    </row>
    <row r="36" spans="2:4" x14ac:dyDescent="0.3">
      <c r="B36" s="344" t="s">
        <v>203</v>
      </c>
      <c r="C36" s="362"/>
      <c r="D36" s="363"/>
    </row>
    <row r="37" spans="2:4" x14ac:dyDescent="0.3">
      <c r="B37" s="344" t="s">
        <v>204</v>
      </c>
      <c r="C37" s="366">
        <v>1.97</v>
      </c>
      <c r="D37" s="367"/>
    </row>
    <row r="38" spans="2:4" x14ac:dyDescent="0.3">
      <c r="B38" s="344" t="s">
        <v>205</v>
      </c>
      <c r="C38" s="366">
        <v>1.97</v>
      </c>
      <c r="D38" s="367"/>
    </row>
    <row r="39" spans="2:4" x14ac:dyDescent="0.3">
      <c r="B39" s="345" t="s">
        <v>206</v>
      </c>
      <c r="C39" s="332" t="s">
        <v>207</v>
      </c>
      <c r="D39" s="333" t="s">
        <v>208</v>
      </c>
    </row>
    <row r="40" spans="2:4" x14ac:dyDescent="0.3">
      <c r="B40" s="316"/>
      <c r="C40" s="325" t="s">
        <v>209</v>
      </c>
      <c r="D40" s="323">
        <v>46297</v>
      </c>
    </row>
    <row r="41" spans="2:4" x14ac:dyDescent="0.3">
      <c r="B41" s="316"/>
      <c r="C41" s="325" t="s">
        <v>210</v>
      </c>
      <c r="D41" s="323">
        <v>46336</v>
      </c>
    </row>
    <row r="42" spans="2:4" x14ac:dyDescent="0.3">
      <c r="B42" s="316"/>
      <c r="C42" s="325" t="s">
        <v>211</v>
      </c>
      <c r="D42" s="323">
        <v>46338</v>
      </c>
    </row>
    <row r="43" spans="2:4" x14ac:dyDescent="0.3">
      <c r="B43" s="316"/>
      <c r="C43" s="325" t="s">
        <v>212</v>
      </c>
      <c r="D43" s="323">
        <v>46343</v>
      </c>
    </row>
    <row r="44" spans="2:4" x14ac:dyDescent="0.3">
      <c r="B44" s="316"/>
      <c r="C44" s="325" t="s">
        <v>213</v>
      </c>
      <c r="D44" s="323">
        <v>46447</v>
      </c>
    </row>
    <row r="45" spans="2:4" x14ac:dyDescent="0.3">
      <c r="B45" s="316"/>
      <c r="C45" s="325" t="s">
        <v>214</v>
      </c>
      <c r="D45" s="323">
        <v>46472</v>
      </c>
    </row>
    <row r="46" spans="2:4" x14ac:dyDescent="0.3">
      <c r="B46" s="316"/>
      <c r="C46" s="325" t="s">
        <v>215</v>
      </c>
      <c r="D46" s="323"/>
    </row>
    <row r="47" spans="2:4" x14ac:dyDescent="0.3">
      <c r="B47" s="316"/>
      <c r="C47" s="325" t="s">
        <v>216</v>
      </c>
      <c r="D47" s="323"/>
    </row>
    <row r="48" spans="2:4" x14ac:dyDescent="0.3">
      <c r="B48" s="316"/>
      <c r="C48" s="325" t="s">
        <v>217</v>
      </c>
      <c r="D48" s="323"/>
    </row>
    <row r="49" spans="2:4" x14ac:dyDescent="0.3">
      <c r="B49" s="316"/>
      <c r="C49" s="325" t="s">
        <v>218</v>
      </c>
      <c r="D49" s="323">
        <v>46539</v>
      </c>
    </row>
    <row r="50" spans="2:4" x14ac:dyDescent="0.3">
      <c r="B50" s="316"/>
      <c r="C50" s="325" t="s">
        <v>219</v>
      </c>
      <c r="D50" s="323">
        <v>46568</v>
      </c>
    </row>
    <row r="51" spans="2:4" x14ac:dyDescent="0.3">
      <c r="B51" s="317"/>
      <c r="C51" s="326" t="s">
        <v>220</v>
      </c>
      <c r="D51" s="324">
        <f>INPUT!$C$8</f>
        <v>46753</v>
      </c>
    </row>
    <row r="52" spans="2:4" x14ac:dyDescent="0.3">
      <c r="B52" s="346" t="s">
        <v>221</v>
      </c>
      <c r="C52" s="327" t="s">
        <v>222</v>
      </c>
      <c r="D52" s="320" t="s">
        <v>223</v>
      </c>
    </row>
    <row r="53" spans="2:4" x14ac:dyDescent="0.3">
      <c r="B53" s="318"/>
      <c r="C53" s="328" t="s">
        <v>224</v>
      </c>
      <c r="D53" s="321" t="s">
        <v>223</v>
      </c>
    </row>
    <row r="54" spans="2:4" x14ac:dyDescent="0.3">
      <c r="B54" s="318"/>
      <c r="C54" s="328" t="s">
        <v>225</v>
      </c>
      <c r="D54" s="321" t="s">
        <v>223</v>
      </c>
    </row>
    <row r="55" spans="2:4" x14ac:dyDescent="0.3">
      <c r="B55" s="318"/>
      <c r="C55" s="328" t="s">
        <v>226</v>
      </c>
      <c r="D55" s="321" t="s">
        <v>223</v>
      </c>
    </row>
    <row r="56" spans="2:4" x14ac:dyDescent="0.3">
      <c r="B56" s="318"/>
      <c r="C56" s="328" t="s">
        <v>227</v>
      </c>
      <c r="D56" s="321" t="s">
        <v>223</v>
      </c>
    </row>
    <row r="57" spans="2:4" x14ac:dyDescent="0.3">
      <c r="B57" s="319"/>
      <c r="C57" s="329" t="s">
        <v>228</v>
      </c>
      <c r="D57" s="322" t="s">
        <v>229</v>
      </c>
    </row>
    <row r="58" spans="2:4" ht="53.4" customHeight="1" x14ac:dyDescent="0.3">
      <c r="B58" s="347" t="s">
        <v>230</v>
      </c>
      <c r="C58" s="360" t="s">
        <v>231</v>
      </c>
      <c r="D58" s="361"/>
    </row>
    <row r="59" spans="2:4" x14ac:dyDescent="0.3">
      <c r="B59" s="347" t="s">
        <v>232</v>
      </c>
      <c r="C59" s="358"/>
      <c r="D59" s="359"/>
    </row>
    <row r="60" spans="2:4" x14ac:dyDescent="0.3">
      <c r="B60" s="347" t="s">
        <v>233</v>
      </c>
      <c r="C60" s="354"/>
      <c r="D60" s="355"/>
    </row>
    <row r="61" spans="2:4" x14ac:dyDescent="0.3">
      <c r="B61" s="347" t="s">
        <v>234</v>
      </c>
      <c r="C61" s="356"/>
      <c r="D61" s="357"/>
    </row>
    <row r="63" spans="2:4" ht="16.2" thickBot="1" x14ac:dyDescent="0.35">
      <c r="B63" s="3" t="s">
        <v>235</v>
      </c>
      <c r="C63" s="4"/>
    </row>
    <row r="64" spans="2:4" ht="26.1" customHeight="1" x14ac:dyDescent="0.3">
      <c r="B64" s="19" t="s">
        <v>236</v>
      </c>
      <c r="C64" s="50"/>
    </row>
    <row r="65" spans="2:3" ht="28.8" x14ac:dyDescent="0.3">
      <c r="B65" s="19" t="s">
        <v>237</v>
      </c>
      <c r="C65" s="51"/>
    </row>
  </sheetData>
  <sheetProtection formatCells="0" formatColumns="0" formatRows="0" autoFilter="0"/>
  <mergeCells count="31">
    <mergeCell ref="C25:D25"/>
    <mergeCell ref="C27:D27"/>
    <mergeCell ref="C28:D28"/>
    <mergeCell ref="C7:D7"/>
    <mergeCell ref="C8:D8"/>
    <mergeCell ref="C9:D9"/>
    <mergeCell ref="C22:D22"/>
    <mergeCell ref="C21:D21"/>
    <mergeCell ref="C20:D20"/>
    <mergeCell ref="C19:D19"/>
    <mergeCell ref="C13:D13"/>
    <mergeCell ref="C12:D12"/>
    <mergeCell ref="C11:D11"/>
    <mergeCell ref="C10:D10"/>
    <mergeCell ref="C24:D24"/>
    <mergeCell ref="C23:D23"/>
    <mergeCell ref="C26:D26"/>
    <mergeCell ref="C60:D60"/>
    <mergeCell ref="C61:D61"/>
    <mergeCell ref="C59:D59"/>
    <mergeCell ref="C58:D58"/>
    <mergeCell ref="C29:D29"/>
    <mergeCell ref="C35:D35"/>
    <mergeCell ref="C34:D34"/>
    <mergeCell ref="C33:D33"/>
    <mergeCell ref="C32:D32"/>
    <mergeCell ref="C38:D38"/>
    <mergeCell ref="C36:D36"/>
    <mergeCell ref="C37:D37"/>
    <mergeCell ref="C31:D31"/>
    <mergeCell ref="C30:D30"/>
  </mergeCells>
  <pageMargins left="0.2" right="0.2" top="0.25" bottom="0.5" header="0.3" footer="0.3"/>
  <pageSetup scale="58" fitToHeight="0" orientation="portrait" r:id="rId1"/>
  <headerFooter>
    <oddFooter>&amp;L&amp;A&amp;CPage &amp;P of &amp;N</oddFooter>
  </headerFooter>
  <rowBreaks count="1" manualBreakCount="1">
    <brk id="61" min="1" max="3" man="1"/>
  </rowBreaks>
  <colBreaks count="1" manualBreakCount="1">
    <brk id="1" max="1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0CF8-2A8F-4CD1-A93C-099041AB6067}">
  <sheetPr>
    <tabColor rgb="FFC00000"/>
  </sheetPr>
  <dimension ref="B1:D36"/>
  <sheetViews>
    <sheetView workbookViewId="0">
      <selection activeCell="F8" sqref="F8"/>
    </sheetView>
  </sheetViews>
  <sheetFormatPr defaultColWidth="8.59765625" defaultRowHeight="14.4" x14ac:dyDescent="0.3"/>
  <cols>
    <col min="1" max="1" width="2.09765625" style="18" customWidth="1"/>
    <col min="2" max="2" width="6.3984375" style="18" customWidth="1"/>
    <col min="3" max="3" width="54.09765625" style="18" customWidth="1"/>
    <col min="4" max="4" width="19.3984375" style="18" customWidth="1"/>
    <col min="5" max="16384" width="8.59765625" style="18"/>
  </cols>
  <sheetData>
    <row r="1" spans="2:4" ht="15.6" x14ac:dyDescent="0.3">
      <c r="B1" s="20" t="str">
        <f>INPUT!$C$3</f>
        <v>Albemarle County</v>
      </c>
      <c r="C1" s="21"/>
    </row>
    <row r="2" spans="2:4" ht="15.6" x14ac:dyDescent="0.3">
      <c r="B2" s="20" t="str">
        <f>INPUT!$D$11</f>
        <v>RFP#&lt;######&gt;</v>
      </c>
      <c r="C2" s="21"/>
    </row>
    <row r="3" spans="2:4" ht="15.6" customHeight="1" x14ac:dyDescent="0.3">
      <c r="B3" s="20" t="str">
        <f>INPUT!$C$23</f>
        <v>Medical</v>
      </c>
      <c r="C3" s="73"/>
    </row>
    <row r="4" spans="2:4" ht="15.6" x14ac:dyDescent="0.3">
      <c r="B4" s="28" t="s">
        <v>238</v>
      </c>
    </row>
    <row r="6" spans="2:4" x14ac:dyDescent="0.3">
      <c r="B6" s="1" t="s">
        <v>239</v>
      </c>
      <c r="C6" s="1"/>
      <c r="D6" s="1"/>
    </row>
    <row r="7" spans="2:4" x14ac:dyDescent="0.3">
      <c r="B7" s="150" t="s">
        <v>240</v>
      </c>
      <c r="C7" s="151"/>
      <c r="D7" s="1"/>
    </row>
    <row r="8" spans="2:4" x14ac:dyDescent="0.3">
      <c r="B8" s="1"/>
      <c r="C8" s="1"/>
      <c r="D8" s="1"/>
    </row>
    <row r="9" spans="2:4" x14ac:dyDescent="0.3">
      <c r="B9" s="150"/>
      <c r="C9" s="151"/>
      <c r="D9" s="1"/>
    </row>
    <row r="10" spans="2:4" x14ac:dyDescent="0.3">
      <c r="B10" s="1"/>
      <c r="C10" s="1"/>
      <c r="D10" s="1"/>
    </row>
    <row r="11" spans="2:4" x14ac:dyDescent="0.3">
      <c r="B11" s="1"/>
      <c r="C11" s="1"/>
      <c r="D11" s="1"/>
    </row>
    <row r="12" spans="2:4" x14ac:dyDescent="0.3">
      <c r="B12" s="1"/>
      <c r="C12" s="1"/>
      <c r="D12" s="1"/>
    </row>
    <row r="13" spans="2:4" x14ac:dyDescent="0.3">
      <c r="B13" s="1"/>
      <c r="C13" s="1"/>
      <c r="D13" s="1"/>
    </row>
    <row r="14" spans="2:4" x14ac:dyDescent="0.3">
      <c r="B14" s="1"/>
      <c r="C14" s="1"/>
      <c r="D14" s="1"/>
    </row>
    <row r="15" spans="2:4" x14ac:dyDescent="0.3">
      <c r="B15" s="1"/>
      <c r="C15" s="1"/>
      <c r="D15" s="1"/>
    </row>
    <row r="16" spans="2:4" x14ac:dyDescent="0.3">
      <c r="B16" s="1"/>
      <c r="C16" s="1"/>
      <c r="D16" s="1"/>
    </row>
    <row r="17" spans="2:4" x14ac:dyDescent="0.3">
      <c r="B17" s="1"/>
      <c r="C17" s="1"/>
      <c r="D17" s="1"/>
    </row>
    <row r="18" spans="2:4" x14ac:dyDescent="0.3">
      <c r="B18" s="1"/>
      <c r="C18" s="1"/>
      <c r="D18" s="1"/>
    </row>
    <row r="19" spans="2:4" x14ac:dyDescent="0.3">
      <c r="B19" s="1"/>
      <c r="C19" s="1"/>
      <c r="D19" s="1"/>
    </row>
    <row r="20" spans="2:4" x14ac:dyDescent="0.3">
      <c r="B20" s="1"/>
      <c r="C20" s="1"/>
      <c r="D20" s="1"/>
    </row>
    <row r="21" spans="2:4" x14ac:dyDescent="0.3">
      <c r="B21" s="1"/>
      <c r="C21" s="1"/>
      <c r="D21" s="1"/>
    </row>
    <row r="22" spans="2:4" x14ac:dyDescent="0.3">
      <c r="B22" s="1"/>
      <c r="C22" s="1"/>
      <c r="D22" s="1"/>
    </row>
    <row r="23" spans="2:4" x14ac:dyDescent="0.3">
      <c r="B23" s="1"/>
      <c r="C23" s="1"/>
      <c r="D23" s="1"/>
    </row>
    <row r="24" spans="2:4" x14ac:dyDescent="0.3">
      <c r="B24" s="1"/>
      <c r="C24" s="1"/>
      <c r="D24" s="1"/>
    </row>
    <row r="25" spans="2:4" x14ac:dyDescent="0.3">
      <c r="B25" s="1"/>
      <c r="C25" s="1"/>
      <c r="D25" s="1"/>
    </row>
    <row r="26" spans="2:4" x14ac:dyDescent="0.3">
      <c r="B26" s="1"/>
      <c r="C26" s="1"/>
      <c r="D26" s="1"/>
    </row>
    <row r="27" spans="2:4" x14ac:dyDescent="0.3">
      <c r="B27" s="1"/>
      <c r="C27" s="1"/>
      <c r="D27" s="1"/>
    </row>
    <row r="28" spans="2:4" x14ac:dyDescent="0.3">
      <c r="B28" s="1"/>
      <c r="C28" s="1"/>
      <c r="D28" s="1"/>
    </row>
    <row r="29" spans="2:4" x14ac:dyDescent="0.3">
      <c r="B29" s="1"/>
      <c r="C29" s="1"/>
      <c r="D29" s="1"/>
    </row>
    <row r="30" spans="2:4" x14ac:dyDescent="0.3">
      <c r="B30" s="1"/>
      <c r="C30" s="1"/>
      <c r="D30" s="1"/>
    </row>
    <row r="31" spans="2:4" x14ac:dyDescent="0.3">
      <c r="B31" s="1"/>
      <c r="C31" s="1"/>
      <c r="D31" s="1"/>
    </row>
    <row r="32" spans="2:4" x14ac:dyDescent="0.3">
      <c r="B32" s="1"/>
      <c r="C32" s="1"/>
      <c r="D32" s="1"/>
    </row>
    <row r="33" spans="2:4" x14ac:dyDescent="0.3">
      <c r="B33" s="1"/>
      <c r="C33" s="1"/>
      <c r="D33" s="1"/>
    </row>
    <row r="34" spans="2:4" x14ac:dyDescent="0.3">
      <c r="B34" s="1"/>
      <c r="C34" s="1"/>
      <c r="D34" s="1"/>
    </row>
    <row r="35" spans="2:4" x14ac:dyDescent="0.3">
      <c r="B35" s="1"/>
      <c r="C35" s="1"/>
      <c r="D35" s="1"/>
    </row>
    <row r="36" spans="2:4" x14ac:dyDescent="0.3">
      <c r="B36" s="1"/>
      <c r="C36" s="1"/>
      <c r="D36" s="1"/>
    </row>
  </sheetData>
  <pageMargins left="0.7" right="0.7" top="0.75" bottom="0.75" header="0.3" footer="0.3"/>
  <pageSetup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038B-FB3B-40BD-B15B-289CF1697DC7}">
  <sheetPr>
    <tabColor theme="6" tint="0.79998168889431442"/>
  </sheetPr>
  <dimension ref="B1:I60"/>
  <sheetViews>
    <sheetView tabSelected="1" workbookViewId="0">
      <selection activeCell="F15" sqref="F15"/>
    </sheetView>
  </sheetViews>
  <sheetFormatPr defaultColWidth="8.59765625" defaultRowHeight="14.4" x14ac:dyDescent="0.3"/>
  <cols>
    <col min="1" max="1" width="1.5" style="1" customWidth="1"/>
    <col min="2" max="2" width="4.3984375" style="1" customWidth="1"/>
    <col min="3" max="3" width="60" style="1" customWidth="1"/>
    <col min="4" max="4" width="17.09765625" style="1" bestFit="1" customWidth="1"/>
    <col min="5" max="5" width="12.5" style="1" bestFit="1" customWidth="1"/>
    <col min="6" max="6" width="52.59765625" style="1" customWidth="1"/>
    <col min="7" max="7" width="8.59765625" style="1" customWidth="1"/>
    <col min="8" max="8" width="8" style="1" customWidth="1"/>
    <col min="9" max="9" width="8.59765625" style="133"/>
    <col min="10" max="16384" width="8.59765625" style="1"/>
  </cols>
  <sheetData>
    <row r="1" spans="2:9" s="22" customFormat="1" ht="15.6" x14ac:dyDescent="0.3">
      <c r="B1" s="20" t="str">
        <f>INPUT!$C$3</f>
        <v>Albemarle County</v>
      </c>
      <c r="I1" s="133"/>
    </row>
    <row r="2" spans="2:9" s="22" customFormat="1" ht="15.6" x14ac:dyDescent="0.3">
      <c r="B2" s="20" t="str">
        <f>INPUT!$D$11</f>
        <v>RFP#&lt;######&gt;</v>
      </c>
      <c r="I2" s="133"/>
    </row>
    <row r="3" spans="2:9" s="22" customFormat="1" ht="15.6" x14ac:dyDescent="0.3">
      <c r="B3" s="20" t="str">
        <f>INPUT!$C$23</f>
        <v>Medical</v>
      </c>
      <c r="I3" s="133"/>
    </row>
    <row r="4" spans="2:9" s="22" customFormat="1" ht="15.6" x14ac:dyDescent="0.3">
      <c r="B4" s="23" t="str">
        <f>INPUT!F67</f>
        <v>Financial Proposal Form 1.0 - Medical Questionnaire</v>
      </c>
      <c r="C4" s="24"/>
      <c r="D4" s="25"/>
      <c r="E4" s="26"/>
      <c r="F4" s="26"/>
      <c r="G4" s="27"/>
      <c r="I4" s="133"/>
    </row>
    <row r="5" spans="2:9" ht="18" x14ac:dyDescent="0.3">
      <c r="B5" s="8"/>
      <c r="C5" s="5"/>
      <c r="D5" s="6"/>
      <c r="E5" s="2"/>
      <c r="F5" s="2"/>
      <c r="G5" s="7"/>
    </row>
    <row r="6" spans="2:9" ht="65.25" customHeight="1" x14ac:dyDescent="0.3">
      <c r="B6" s="384" t="s">
        <v>242</v>
      </c>
      <c r="C6" s="384"/>
      <c r="D6" s="384"/>
      <c r="E6" s="384"/>
      <c r="F6" s="384"/>
      <c r="G6" s="7"/>
    </row>
    <row r="7" spans="2:9" ht="15" thickBot="1" x14ac:dyDescent="0.35">
      <c r="B7" s="9"/>
      <c r="C7" s="9"/>
      <c r="D7" s="10"/>
      <c r="E7" s="9"/>
      <c r="F7" s="9"/>
      <c r="G7" s="7"/>
    </row>
    <row r="8" spans="2:9" ht="15" thickBot="1" x14ac:dyDescent="0.35">
      <c r="B8" s="11"/>
      <c r="E8" s="12" t="s">
        <v>243</v>
      </c>
      <c r="F8" s="29">
        <f>'Instructions &amp; Info'!$C$59</f>
        <v>0</v>
      </c>
      <c r="G8" s="7"/>
    </row>
    <row r="9" spans="2:9" x14ac:dyDescent="0.3">
      <c r="B9" s="13"/>
      <c r="C9" s="14"/>
      <c r="D9" s="13"/>
      <c r="E9" s="15"/>
      <c r="F9" s="16"/>
      <c r="G9" s="7"/>
    </row>
    <row r="10" spans="2:9" s="66" customFormat="1" ht="27" thickBot="1" x14ac:dyDescent="0.3">
      <c r="B10" s="103" t="s">
        <v>67</v>
      </c>
      <c r="C10" s="104" t="s">
        <v>244</v>
      </c>
      <c r="D10" s="105" t="s">
        <v>245</v>
      </c>
      <c r="E10" s="103" t="s">
        <v>246</v>
      </c>
      <c r="F10" s="106" t="s">
        <v>247</v>
      </c>
      <c r="G10" s="84" t="s">
        <v>248</v>
      </c>
      <c r="I10" s="133"/>
    </row>
    <row r="11" spans="2:9" ht="15" thickTop="1" x14ac:dyDescent="0.3">
      <c r="B11" s="107">
        <v>1</v>
      </c>
      <c r="C11" s="266" t="s">
        <v>249</v>
      </c>
      <c r="D11" s="108" t="s">
        <v>250</v>
      </c>
      <c r="E11" s="45" t="s">
        <v>251</v>
      </c>
      <c r="F11" s="109"/>
      <c r="G11" s="86">
        <f>LEN(F11)</f>
        <v>0</v>
      </c>
    </row>
    <row r="12" spans="2:9" x14ac:dyDescent="0.3">
      <c r="B12" s="107">
        <f t="shared" ref="B12:B39" si="0">B11+1</f>
        <v>2</v>
      </c>
      <c r="C12" s="111" t="s">
        <v>252</v>
      </c>
      <c r="D12" s="108" t="s">
        <v>250</v>
      </c>
      <c r="E12" s="45" t="s">
        <v>251</v>
      </c>
      <c r="F12" s="267"/>
      <c r="G12" s="86">
        <f t="shared" ref="G12:G14" si="1">LEN(F12)</f>
        <v>0</v>
      </c>
    </row>
    <row r="13" spans="2:9" ht="26.4" x14ac:dyDescent="0.3">
      <c r="B13" s="107">
        <f t="shared" si="0"/>
        <v>3</v>
      </c>
      <c r="C13" s="111" t="s">
        <v>253</v>
      </c>
      <c r="D13" s="108" t="s">
        <v>250</v>
      </c>
      <c r="E13" s="45" t="s">
        <v>251</v>
      </c>
      <c r="F13" s="110"/>
      <c r="G13" s="86">
        <f t="shared" si="1"/>
        <v>0</v>
      </c>
      <c r="H13" s="17"/>
    </row>
    <row r="14" spans="2:9" x14ac:dyDescent="0.3">
      <c r="B14" s="107">
        <f t="shared" si="0"/>
        <v>4</v>
      </c>
      <c r="C14" s="111" t="s">
        <v>254</v>
      </c>
      <c r="D14" s="108" t="s">
        <v>250</v>
      </c>
      <c r="E14" s="45" t="s">
        <v>251</v>
      </c>
      <c r="F14" s="110"/>
      <c r="G14" s="86">
        <f t="shared" si="1"/>
        <v>0</v>
      </c>
      <c r="H14" s="17"/>
    </row>
    <row r="15" spans="2:9" ht="39.6" x14ac:dyDescent="0.3">
      <c r="B15" s="107">
        <f t="shared" si="0"/>
        <v>5</v>
      </c>
      <c r="C15" s="112" t="s">
        <v>255</v>
      </c>
      <c r="D15" s="108" t="s">
        <v>250</v>
      </c>
      <c r="E15" s="45" t="s">
        <v>251</v>
      </c>
      <c r="F15" s="110"/>
      <c r="G15" s="86">
        <f t="shared" ref="G15:G60" si="2">LEN(F15)</f>
        <v>0</v>
      </c>
      <c r="H15" s="17"/>
    </row>
    <row r="16" spans="2:9" x14ac:dyDescent="0.3">
      <c r="B16" s="107">
        <f t="shared" si="0"/>
        <v>6</v>
      </c>
      <c r="C16" s="112" t="s">
        <v>256</v>
      </c>
      <c r="D16" s="108" t="s">
        <v>250</v>
      </c>
      <c r="E16" s="45" t="s">
        <v>251</v>
      </c>
      <c r="F16" s="110"/>
      <c r="G16" s="86">
        <f t="shared" si="2"/>
        <v>0</v>
      </c>
      <c r="H16" s="17"/>
    </row>
    <row r="17" spans="2:8" x14ac:dyDescent="0.3">
      <c r="B17" s="107">
        <f t="shared" si="0"/>
        <v>7</v>
      </c>
      <c r="C17" s="113" t="s">
        <v>257</v>
      </c>
      <c r="D17" s="108" t="s">
        <v>250</v>
      </c>
      <c r="E17" s="45" t="s">
        <v>251</v>
      </c>
      <c r="F17" s="110"/>
      <c r="G17" s="86">
        <f t="shared" si="2"/>
        <v>0</v>
      </c>
      <c r="H17" s="17"/>
    </row>
    <row r="18" spans="2:8" ht="26.4" x14ac:dyDescent="0.3">
      <c r="B18" s="107">
        <f t="shared" si="0"/>
        <v>8</v>
      </c>
      <c r="C18" s="113" t="s">
        <v>258</v>
      </c>
      <c r="D18" s="108" t="s">
        <v>250</v>
      </c>
      <c r="E18" s="45" t="s">
        <v>251</v>
      </c>
      <c r="F18" s="110"/>
      <c r="G18" s="86">
        <f t="shared" si="2"/>
        <v>0</v>
      </c>
      <c r="H18" s="17"/>
    </row>
    <row r="19" spans="2:8" ht="39.6" x14ac:dyDescent="0.3">
      <c r="B19" s="107">
        <f t="shared" si="0"/>
        <v>9</v>
      </c>
      <c r="C19" s="47" t="s">
        <v>259</v>
      </c>
      <c r="D19" s="108" t="s">
        <v>250</v>
      </c>
      <c r="E19" s="45" t="s">
        <v>251</v>
      </c>
      <c r="F19" s="110"/>
      <c r="G19" s="86">
        <f t="shared" si="2"/>
        <v>0</v>
      </c>
      <c r="H19" s="17"/>
    </row>
    <row r="20" spans="2:8" x14ac:dyDescent="0.3">
      <c r="B20" s="107">
        <f t="shared" si="0"/>
        <v>10</v>
      </c>
      <c r="C20" s="114" t="s">
        <v>260</v>
      </c>
      <c r="D20" s="108" t="s">
        <v>250</v>
      </c>
      <c r="E20" s="45" t="s">
        <v>251</v>
      </c>
      <c r="F20" s="110"/>
      <c r="G20" s="86">
        <f t="shared" si="2"/>
        <v>0</v>
      </c>
      <c r="H20" s="17"/>
    </row>
    <row r="21" spans="2:8" x14ac:dyDescent="0.3">
      <c r="B21" s="107">
        <f t="shared" si="0"/>
        <v>11</v>
      </c>
      <c r="C21" s="46" t="s">
        <v>261</v>
      </c>
      <c r="D21" s="108" t="s">
        <v>250</v>
      </c>
      <c r="E21" s="45" t="s">
        <v>251</v>
      </c>
      <c r="F21" s="110"/>
      <c r="G21" s="86">
        <f t="shared" si="2"/>
        <v>0</v>
      </c>
      <c r="H21" s="17"/>
    </row>
    <row r="22" spans="2:8" ht="52.8" x14ac:dyDescent="0.3">
      <c r="B22" s="107">
        <f t="shared" si="0"/>
        <v>12</v>
      </c>
      <c r="C22" s="114" t="s">
        <v>262</v>
      </c>
      <c r="D22" s="108" t="s">
        <v>250</v>
      </c>
      <c r="E22" s="45" t="s">
        <v>251</v>
      </c>
      <c r="F22" s="110"/>
      <c r="G22" s="86">
        <f t="shared" si="2"/>
        <v>0</v>
      </c>
      <c r="H22" s="17"/>
    </row>
    <row r="23" spans="2:8" ht="39.6" x14ac:dyDescent="0.3">
      <c r="B23" s="107"/>
      <c r="C23" s="152" t="s">
        <v>263</v>
      </c>
      <c r="D23" s="108" t="s">
        <v>250</v>
      </c>
      <c r="E23" s="45" t="s">
        <v>251</v>
      </c>
      <c r="F23" s="110"/>
      <c r="G23" s="86">
        <f t="shared" si="2"/>
        <v>0</v>
      </c>
      <c r="H23" s="17"/>
    </row>
    <row r="24" spans="2:8" ht="52.8" x14ac:dyDescent="0.3">
      <c r="B24" s="107">
        <f>B22+1</f>
        <v>13</v>
      </c>
      <c r="C24" s="114" t="s">
        <v>264</v>
      </c>
      <c r="D24" s="108" t="s">
        <v>250</v>
      </c>
      <c r="E24" s="45" t="s">
        <v>251</v>
      </c>
      <c r="F24" s="110"/>
      <c r="G24" s="86">
        <f t="shared" si="2"/>
        <v>0</v>
      </c>
      <c r="H24" s="17"/>
    </row>
    <row r="25" spans="2:8" ht="52.8" x14ac:dyDescent="0.3">
      <c r="B25" s="107">
        <f t="shared" si="0"/>
        <v>14</v>
      </c>
      <c r="C25" s="114" t="s">
        <v>265</v>
      </c>
      <c r="D25" s="108" t="s">
        <v>250</v>
      </c>
      <c r="E25" s="45" t="s">
        <v>251</v>
      </c>
      <c r="F25" s="110"/>
      <c r="G25" s="86">
        <f t="shared" si="2"/>
        <v>0</v>
      </c>
      <c r="H25" s="17"/>
    </row>
    <row r="26" spans="2:8" ht="52.8" x14ac:dyDescent="0.3">
      <c r="B26" s="107">
        <f t="shared" si="0"/>
        <v>15</v>
      </c>
      <c r="C26" s="114" t="s">
        <v>266</v>
      </c>
      <c r="D26" s="108" t="s">
        <v>250</v>
      </c>
      <c r="E26" s="45" t="s">
        <v>251</v>
      </c>
      <c r="F26" s="110"/>
      <c r="G26" s="86">
        <f t="shared" si="2"/>
        <v>0</v>
      </c>
      <c r="H26" s="17"/>
    </row>
    <row r="27" spans="2:8" ht="26.4" x14ac:dyDescent="0.3">
      <c r="B27" s="107">
        <f t="shared" si="0"/>
        <v>16</v>
      </c>
      <c r="C27" s="115" t="s">
        <v>267</v>
      </c>
      <c r="D27" s="108" t="s">
        <v>250</v>
      </c>
      <c r="E27" s="45" t="s">
        <v>251</v>
      </c>
      <c r="F27" s="110"/>
      <c r="G27" s="86">
        <f t="shared" si="2"/>
        <v>0</v>
      </c>
      <c r="H27" s="17"/>
    </row>
    <row r="28" spans="2:8" ht="26.4" x14ac:dyDescent="0.3">
      <c r="B28" s="107">
        <f t="shared" si="0"/>
        <v>17</v>
      </c>
      <c r="C28" s="114" t="s">
        <v>268</v>
      </c>
      <c r="D28" s="108" t="s">
        <v>250</v>
      </c>
      <c r="E28" s="45" t="s">
        <v>251</v>
      </c>
      <c r="F28" s="110"/>
      <c r="G28" s="86">
        <f t="shared" si="2"/>
        <v>0</v>
      </c>
      <c r="H28" s="17"/>
    </row>
    <row r="29" spans="2:8" ht="26.4" x14ac:dyDescent="0.3">
      <c r="B29" s="107">
        <f t="shared" si="0"/>
        <v>18</v>
      </c>
      <c r="C29" s="116" t="s">
        <v>269</v>
      </c>
      <c r="D29" s="108" t="s">
        <v>250</v>
      </c>
      <c r="E29" s="45" t="s">
        <v>251</v>
      </c>
      <c r="F29" s="110"/>
      <c r="G29" s="86">
        <f t="shared" si="2"/>
        <v>0</v>
      </c>
      <c r="H29" s="17"/>
    </row>
    <row r="30" spans="2:8" ht="26.4" x14ac:dyDescent="0.3">
      <c r="B30" s="107">
        <f t="shared" si="0"/>
        <v>19</v>
      </c>
      <c r="C30" s="47" t="s">
        <v>270</v>
      </c>
      <c r="D30" s="108" t="s">
        <v>250</v>
      </c>
      <c r="E30" s="45" t="s">
        <v>251</v>
      </c>
      <c r="F30" s="110"/>
      <c r="G30" s="86">
        <f t="shared" si="2"/>
        <v>0</v>
      </c>
      <c r="H30" s="17"/>
    </row>
    <row r="31" spans="2:8" x14ac:dyDescent="0.3">
      <c r="B31" s="107">
        <f t="shared" si="0"/>
        <v>20</v>
      </c>
      <c r="C31" s="47" t="s">
        <v>271</v>
      </c>
      <c r="D31" s="108" t="s">
        <v>250</v>
      </c>
      <c r="E31" s="45" t="s">
        <v>251</v>
      </c>
      <c r="F31" s="110"/>
      <c r="G31" s="86">
        <f t="shared" si="2"/>
        <v>0</v>
      </c>
      <c r="H31" s="17"/>
    </row>
    <row r="32" spans="2:8" ht="26.4" x14ac:dyDescent="0.3">
      <c r="B32" s="107">
        <f t="shared" si="0"/>
        <v>21</v>
      </c>
      <c r="C32" s="114" t="s">
        <v>272</v>
      </c>
      <c r="D32" s="108" t="s">
        <v>250</v>
      </c>
      <c r="E32" s="45" t="s">
        <v>251</v>
      </c>
      <c r="F32" s="110"/>
      <c r="G32" s="86">
        <f t="shared" si="2"/>
        <v>0</v>
      </c>
      <c r="H32" s="17"/>
    </row>
    <row r="33" spans="2:8" ht="66" x14ac:dyDescent="0.3">
      <c r="B33" s="107">
        <f t="shared" si="0"/>
        <v>22</v>
      </c>
      <c r="C33" s="114" t="s">
        <v>273</v>
      </c>
      <c r="D33" s="108" t="s">
        <v>274</v>
      </c>
      <c r="E33" s="45" t="s">
        <v>251</v>
      </c>
      <c r="F33" s="110"/>
      <c r="G33" s="86">
        <f t="shared" si="2"/>
        <v>0</v>
      </c>
      <c r="H33" s="17"/>
    </row>
    <row r="34" spans="2:8" ht="39.6" x14ac:dyDescent="0.3">
      <c r="B34" s="107">
        <f t="shared" si="0"/>
        <v>23</v>
      </c>
      <c r="C34" s="48" t="s">
        <v>275</v>
      </c>
      <c r="D34" s="108" t="s">
        <v>274</v>
      </c>
      <c r="E34" s="45" t="s">
        <v>251</v>
      </c>
      <c r="F34" s="110"/>
      <c r="G34" s="86">
        <f t="shared" si="2"/>
        <v>0</v>
      </c>
      <c r="H34" s="17"/>
    </row>
    <row r="35" spans="2:8" ht="26.4" x14ac:dyDescent="0.3">
      <c r="B35" s="107">
        <f t="shared" si="0"/>
        <v>24</v>
      </c>
      <c r="C35" s="48" t="s">
        <v>276</v>
      </c>
      <c r="D35" s="108"/>
      <c r="E35" s="45"/>
      <c r="F35" s="110"/>
      <c r="G35" s="86"/>
      <c r="H35" s="17"/>
    </row>
    <row r="36" spans="2:8" x14ac:dyDescent="0.3">
      <c r="B36" s="107">
        <f t="shared" si="0"/>
        <v>25</v>
      </c>
      <c r="C36" s="48" t="s">
        <v>277</v>
      </c>
      <c r="D36" s="108" t="s">
        <v>250</v>
      </c>
      <c r="E36" s="45" t="s">
        <v>251</v>
      </c>
      <c r="F36" s="110"/>
      <c r="G36" s="86"/>
      <c r="H36" s="17"/>
    </row>
    <row r="37" spans="2:8" ht="26.4" x14ac:dyDescent="0.3">
      <c r="B37" s="107">
        <f t="shared" si="0"/>
        <v>26</v>
      </c>
      <c r="C37" s="114" t="s">
        <v>278</v>
      </c>
      <c r="D37" s="108" t="s">
        <v>250</v>
      </c>
      <c r="E37" s="45" t="s">
        <v>251</v>
      </c>
      <c r="F37" s="110"/>
      <c r="G37" s="86">
        <f t="shared" si="2"/>
        <v>0</v>
      </c>
      <c r="H37" s="17"/>
    </row>
    <row r="38" spans="2:8" ht="39.6" x14ac:dyDescent="0.3">
      <c r="B38" s="107">
        <f t="shared" si="0"/>
        <v>27</v>
      </c>
      <c r="C38" s="116" t="s">
        <v>279</v>
      </c>
      <c r="D38" s="108" t="s">
        <v>250</v>
      </c>
      <c r="E38" s="45" t="s">
        <v>251</v>
      </c>
      <c r="F38" s="110"/>
      <c r="G38" s="86">
        <f t="shared" si="2"/>
        <v>0</v>
      </c>
      <c r="H38" s="17"/>
    </row>
    <row r="39" spans="2:8" ht="26.4" x14ac:dyDescent="0.3">
      <c r="B39" s="107">
        <f t="shared" si="0"/>
        <v>28</v>
      </c>
      <c r="C39" s="47" t="s">
        <v>280</v>
      </c>
      <c r="D39" s="108" t="s">
        <v>250</v>
      </c>
      <c r="E39" s="45" t="s">
        <v>251</v>
      </c>
      <c r="F39" s="110"/>
      <c r="G39" s="86">
        <f t="shared" si="2"/>
        <v>0</v>
      </c>
      <c r="H39" s="17"/>
    </row>
    <row r="40" spans="2:8" x14ac:dyDescent="0.3">
      <c r="B40" s="68" t="s">
        <v>71</v>
      </c>
      <c r="C40" s="49" t="s">
        <v>281</v>
      </c>
      <c r="D40" s="118"/>
      <c r="E40" s="119"/>
      <c r="F40" s="120"/>
      <c r="G40" s="86">
        <f t="shared" si="2"/>
        <v>0</v>
      </c>
      <c r="H40" s="17"/>
    </row>
    <row r="41" spans="2:8" ht="39.6" x14ac:dyDescent="0.3">
      <c r="B41" s="107">
        <f>B39+1</f>
        <v>29</v>
      </c>
      <c r="C41" s="47" t="s">
        <v>282</v>
      </c>
      <c r="D41" s="108" t="s">
        <v>250</v>
      </c>
      <c r="E41" s="45" t="s">
        <v>251</v>
      </c>
      <c r="F41" s="110"/>
      <c r="G41" s="86">
        <f t="shared" si="2"/>
        <v>0</v>
      </c>
      <c r="H41" s="17"/>
    </row>
    <row r="42" spans="2:8" ht="52.8" x14ac:dyDescent="0.3">
      <c r="B42" s="107">
        <f>B41+1</f>
        <v>30</v>
      </c>
      <c r="C42" s="47" t="s">
        <v>283</v>
      </c>
      <c r="D42" s="108" t="s">
        <v>250</v>
      </c>
      <c r="E42" s="45" t="s">
        <v>251</v>
      </c>
      <c r="F42" s="110"/>
      <c r="G42" s="86">
        <f t="shared" si="2"/>
        <v>0</v>
      </c>
      <c r="H42" s="17"/>
    </row>
    <row r="43" spans="2:8" ht="39.6" x14ac:dyDescent="0.3">
      <c r="B43" s="107">
        <f>B42+1</f>
        <v>31</v>
      </c>
      <c r="C43" s="47" t="s">
        <v>284</v>
      </c>
      <c r="D43" s="108" t="s">
        <v>250</v>
      </c>
      <c r="E43" s="45" t="s">
        <v>251</v>
      </c>
      <c r="F43" s="110"/>
      <c r="G43" s="86">
        <f t="shared" si="2"/>
        <v>0</v>
      </c>
      <c r="H43" s="17"/>
    </row>
    <row r="44" spans="2:8" x14ac:dyDescent="0.3">
      <c r="B44" s="68" t="s">
        <v>71</v>
      </c>
      <c r="C44" s="49" t="s">
        <v>285</v>
      </c>
      <c r="D44" s="118"/>
      <c r="E44" s="119"/>
      <c r="F44" s="120"/>
      <c r="G44" s="86">
        <f t="shared" ref="G44:G51" si="3">LEN(F44)</f>
        <v>0</v>
      </c>
      <c r="H44" s="17"/>
    </row>
    <row r="45" spans="2:8" ht="39.6" x14ac:dyDescent="0.3">
      <c r="B45" s="67">
        <f>B43+1</f>
        <v>32</v>
      </c>
      <c r="C45" s="114" t="s">
        <v>286</v>
      </c>
      <c r="D45" s="108" t="s">
        <v>250</v>
      </c>
      <c r="E45" s="45" t="s">
        <v>251</v>
      </c>
      <c r="F45" s="110"/>
      <c r="G45" s="13">
        <f t="shared" si="3"/>
        <v>0</v>
      </c>
    </row>
    <row r="46" spans="2:8" ht="26.4" x14ac:dyDescent="0.3">
      <c r="B46" s="67">
        <f>B45+1</f>
        <v>33</v>
      </c>
      <c r="C46" s="114" t="s">
        <v>287</v>
      </c>
      <c r="D46" s="108" t="s">
        <v>250</v>
      </c>
      <c r="E46" s="45" t="s">
        <v>251</v>
      </c>
      <c r="F46" s="110"/>
      <c r="G46" s="13">
        <f t="shared" si="3"/>
        <v>0</v>
      </c>
    </row>
    <row r="47" spans="2:8" ht="26.4" x14ac:dyDescent="0.3">
      <c r="B47" s="67">
        <f t="shared" ref="B47:B51" si="4">B46+1</f>
        <v>34</v>
      </c>
      <c r="C47" s="114" t="s">
        <v>288</v>
      </c>
      <c r="D47" s="108" t="s">
        <v>250</v>
      </c>
      <c r="E47" s="45" t="s">
        <v>251</v>
      </c>
      <c r="F47" s="110"/>
      <c r="G47" s="13">
        <f t="shared" si="3"/>
        <v>0</v>
      </c>
    </row>
    <row r="48" spans="2:8" ht="39.6" x14ac:dyDescent="0.3">
      <c r="B48" s="67">
        <f t="shared" si="4"/>
        <v>35</v>
      </c>
      <c r="C48" s="114" t="s">
        <v>289</v>
      </c>
      <c r="D48" s="108" t="s">
        <v>250</v>
      </c>
      <c r="E48" s="45" t="s">
        <v>251</v>
      </c>
      <c r="F48" s="110"/>
      <c r="G48" s="13">
        <f t="shared" si="3"/>
        <v>0</v>
      </c>
    </row>
    <row r="49" spans="2:8" ht="39.75" customHeight="1" x14ac:dyDescent="0.3">
      <c r="B49" s="67">
        <f t="shared" si="4"/>
        <v>36</v>
      </c>
      <c r="C49" s="114" t="s">
        <v>290</v>
      </c>
      <c r="D49" s="108" t="s">
        <v>250</v>
      </c>
      <c r="E49" s="45" t="s">
        <v>251</v>
      </c>
      <c r="F49" s="110"/>
      <c r="G49" s="13">
        <f t="shared" si="3"/>
        <v>0</v>
      </c>
    </row>
    <row r="50" spans="2:8" ht="26.4" x14ac:dyDescent="0.3">
      <c r="B50" s="67">
        <f t="shared" si="4"/>
        <v>37</v>
      </c>
      <c r="C50" s="114" t="s">
        <v>291</v>
      </c>
      <c r="D50" s="108" t="s">
        <v>250</v>
      </c>
      <c r="E50" s="45" t="s">
        <v>251</v>
      </c>
      <c r="F50" s="110"/>
      <c r="G50" s="13">
        <f t="shared" si="3"/>
        <v>0</v>
      </c>
    </row>
    <row r="51" spans="2:8" ht="26.4" x14ac:dyDescent="0.3">
      <c r="B51" s="67">
        <f t="shared" si="4"/>
        <v>38</v>
      </c>
      <c r="C51" s="114" t="s">
        <v>292</v>
      </c>
      <c r="D51" s="108" t="s">
        <v>250</v>
      </c>
      <c r="E51" s="45" t="s">
        <v>251</v>
      </c>
      <c r="F51" s="110"/>
      <c r="G51" s="13">
        <f t="shared" si="3"/>
        <v>0</v>
      </c>
    </row>
    <row r="52" spans="2:8" x14ac:dyDescent="0.3">
      <c r="B52" s="68" t="s">
        <v>71</v>
      </c>
      <c r="C52" s="49" t="s">
        <v>293</v>
      </c>
      <c r="D52" s="118"/>
      <c r="E52" s="119"/>
      <c r="F52" s="120"/>
      <c r="G52" s="86">
        <f t="shared" si="2"/>
        <v>0</v>
      </c>
      <c r="H52" s="17"/>
    </row>
    <row r="53" spans="2:8" ht="26.4" x14ac:dyDescent="0.3">
      <c r="B53" s="67" t="s">
        <v>294</v>
      </c>
      <c r="C53" s="117" t="s">
        <v>80</v>
      </c>
      <c r="D53" s="108" t="s">
        <v>295</v>
      </c>
      <c r="E53" s="45" t="s">
        <v>251</v>
      </c>
      <c r="F53" s="110"/>
      <c r="G53" s="86">
        <f t="shared" si="2"/>
        <v>0</v>
      </c>
      <c r="H53" s="17"/>
    </row>
    <row r="54" spans="2:8" ht="26.4" x14ac:dyDescent="0.3">
      <c r="B54" s="67" t="s">
        <v>296</v>
      </c>
      <c r="C54" s="48" t="s">
        <v>297</v>
      </c>
      <c r="D54" s="108" t="s">
        <v>295</v>
      </c>
      <c r="E54" s="45" t="s">
        <v>251</v>
      </c>
      <c r="F54" s="110"/>
      <c r="G54" s="86">
        <f t="shared" si="2"/>
        <v>0</v>
      </c>
      <c r="H54" s="17"/>
    </row>
    <row r="55" spans="2:8" ht="26.4" x14ac:dyDescent="0.3">
      <c r="B55" s="67" t="s">
        <v>298</v>
      </c>
      <c r="C55" s="48" t="s">
        <v>299</v>
      </c>
      <c r="D55" s="108" t="s">
        <v>295</v>
      </c>
      <c r="E55" s="45" t="s">
        <v>251</v>
      </c>
      <c r="F55" s="110"/>
      <c r="G55" s="86">
        <f t="shared" si="2"/>
        <v>0</v>
      </c>
      <c r="H55" s="17"/>
    </row>
    <row r="56" spans="2:8" ht="26.4" x14ac:dyDescent="0.3">
      <c r="B56" s="67" t="s">
        <v>300</v>
      </c>
      <c r="C56" s="48" t="s">
        <v>301</v>
      </c>
      <c r="D56" s="108" t="s">
        <v>295</v>
      </c>
      <c r="E56" s="45" t="s">
        <v>251</v>
      </c>
      <c r="F56" s="110"/>
      <c r="G56" s="86">
        <f t="shared" si="2"/>
        <v>0</v>
      </c>
      <c r="H56" s="17"/>
    </row>
    <row r="57" spans="2:8" ht="26.4" x14ac:dyDescent="0.3">
      <c r="B57" s="67" t="s">
        <v>302</v>
      </c>
      <c r="C57" s="48" t="s">
        <v>303</v>
      </c>
      <c r="D57" s="108" t="s">
        <v>295</v>
      </c>
      <c r="E57" s="45" t="s">
        <v>251</v>
      </c>
      <c r="F57" s="110"/>
      <c r="G57" s="86">
        <f t="shared" si="2"/>
        <v>0</v>
      </c>
      <c r="H57" s="17"/>
    </row>
    <row r="58" spans="2:8" ht="26.4" x14ac:dyDescent="0.3">
      <c r="B58" s="67" t="s">
        <v>304</v>
      </c>
      <c r="C58" s="48" t="s">
        <v>305</v>
      </c>
      <c r="D58" s="108" t="s">
        <v>295</v>
      </c>
      <c r="E58" s="45" t="s">
        <v>251</v>
      </c>
      <c r="F58" s="110"/>
      <c r="G58" s="86">
        <f t="shared" si="2"/>
        <v>0</v>
      </c>
      <c r="H58" s="17"/>
    </row>
    <row r="59" spans="2:8" ht="26.4" x14ac:dyDescent="0.3">
      <c r="B59" s="67" t="s">
        <v>306</v>
      </c>
      <c r="C59" s="114" t="s">
        <v>307</v>
      </c>
      <c r="D59" s="108" t="s">
        <v>295</v>
      </c>
      <c r="E59" s="45" t="s">
        <v>251</v>
      </c>
      <c r="F59" s="110"/>
      <c r="G59" s="86">
        <f t="shared" si="2"/>
        <v>0</v>
      </c>
      <c r="H59" s="17"/>
    </row>
    <row r="60" spans="2:8" ht="26.4" x14ac:dyDescent="0.3">
      <c r="B60" s="67" t="s">
        <v>308</v>
      </c>
      <c r="C60" s="114" t="s">
        <v>309</v>
      </c>
      <c r="D60" s="108" t="s">
        <v>295</v>
      </c>
      <c r="E60" s="45" t="s">
        <v>251</v>
      </c>
      <c r="F60" s="110"/>
      <c r="G60" s="86">
        <f t="shared" si="2"/>
        <v>0</v>
      </c>
    </row>
  </sheetData>
  <sheetProtection sheet="1" formatColumns="0" formatRows="0" selectLockedCells="1" autoFilter="0"/>
  <protectedRanges>
    <protectedRange sqref="E11:F60" name="Range1"/>
  </protectedRanges>
  <mergeCells count="1">
    <mergeCell ref="B6:F6"/>
  </mergeCells>
  <dataValidations count="2">
    <dataValidation type="textLength" operator="lessThanOrEqual" allowBlank="1" showInputMessage="1" showErrorMessage="1" errorTitle="Character Limit Exceeded" error="You have exceeded the number of characters in your response. Please limit your response to 255 Characters and click Retry." sqref="F44:F49" xr:uid="{CED46FEB-B69B-4227-9999-3FF8A2B269A5}">
      <formula1>255</formula1>
    </dataValidation>
    <dataValidation type="list" allowBlank="1" showInputMessage="1" showErrorMessage="1" sqref="E11:E60" xr:uid="{1B0D71F5-721D-4503-B61C-D2CC7BC5BF02}">
      <formula1>"&lt;Select One&gt;,Yes,No,Provided,Not Provided,N/A"</formula1>
    </dataValidation>
  </dataValidations>
  <pageMargins left="0.2" right="0.2" top="0.25" bottom="0.5" header="0.3" footer="0.3"/>
  <pageSetup scale="63" orientation="portrait" r:id="rId1"/>
  <headerFooter>
    <oddFooter>&amp;L&amp;A&amp;CPage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57E94-968D-4B0E-8C97-B820CB74B184}">
  <sheetPr codeName="Sheet38">
    <tabColor theme="6" tint="0.79998168889431442"/>
  </sheetPr>
  <dimension ref="B1:L87"/>
  <sheetViews>
    <sheetView zoomScale="90" zoomScaleNormal="90" workbookViewId="0">
      <selection activeCell="K51" sqref="K51:K58"/>
    </sheetView>
  </sheetViews>
  <sheetFormatPr defaultColWidth="8.59765625" defaultRowHeight="14.4" x14ac:dyDescent="0.3"/>
  <cols>
    <col min="1" max="1" width="1.5" style="1" customWidth="1"/>
    <col min="2" max="2" width="52.5" style="1" customWidth="1"/>
    <col min="3" max="3" width="1.59765625" style="18" customWidth="1"/>
    <col min="4" max="4" width="26.59765625" style="1" customWidth="1"/>
    <col min="5" max="6" width="26.59765625" style="18" customWidth="1"/>
    <col min="7" max="7" width="23.8984375" style="18" customWidth="1"/>
    <col min="8" max="8" width="7.59765625" style="18" customWidth="1"/>
    <col min="9" max="9" width="26.59765625" style="1" customWidth="1"/>
    <col min="10" max="10" width="8.59765625" style="65"/>
    <col min="11" max="11" width="42" style="1" customWidth="1"/>
    <col min="12" max="16384" width="8.59765625" style="1"/>
  </cols>
  <sheetData>
    <row r="1" spans="2:11" s="22" customFormat="1" ht="15.6" x14ac:dyDescent="0.3">
      <c r="B1" s="20" t="str">
        <f>INPUT!$C$3</f>
        <v>Albemarle County</v>
      </c>
      <c r="C1" s="18"/>
      <c r="E1" s="18"/>
      <c r="F1" s="18"/>
      <c r="G1" s="18"/>
      <c r="H1" s="18"/>
      <c r="I1" s="18"/>
      <c r="K1" s="261"/>
    </row>
    <row r="2" spans="2:11" s="22" customFormat="1" ht="15.6" x14ac:dyDescent="0.3">
      <c r="B2" s="20" t="str">
        <f>INPUT!$D$11</f>
        <v>RFP#&lt;######&gt;</v>
      </c>
      <c r="C2" s="18"/>
      <c r="E2" s="18"/>
      <c r="F2" s="18"/>
      <c r="G2" s="18"/>
      <c r="H2" s="18"/>
      <c r="I2" s="18"/>
      <c r="K2" s="261"/>
    </row>
    <row r="3" spans="2:11" s="22" customFormat="1" ht="15.6" x14ac:dyDescent="0.3">
      <c r="B3" s="20" t="str">
        <f>INPUT!$C$23</f>
        <v>Medical</v>
      </c>
      <c r="C3" s="18"/>
      <c r="E3" s="18"/>
      <c r="F3" s="18"/>
      <c r="G3" s="18"/>
      <c r="H3" s="18"/>
      <c r="I3" s="18"/>
      <c r="K3" s="261"/>
    </row>
    <row r="4" spans="2:11" s="22" customFormat="1" ht="15.6" x14ac:dyDescent="0.3">
      <c r="B4" s="23" t="str">
        <f>INPUT!F60</f>
        <v>Financial Proposal Form 2.0 - Medical Self-Funded ASO Fees</v>
      </c>
      <c r="C4" s="18"/>
      <c r="E4" s="18"/>
      <c r="F4" s="18"/>
      <c r="G4" s="18"/>
      <c r="H4" s="18"/>
      <c r="I4" s="18"/>
      <c r="K4" s="261"/>
    </row>
    <row r="5" spans="2:11" ht="18.600000000000001" thickBot="1" x14ac:dyDescent="0.35">
      <c r="B5" s="8"/>
      <c r="I5" s="18"/>
      <c r="J5" s="1"/>
      <c r="K5" s="65"/>
    </row>
    <row r="6" spans="2:11" ht="15" thickBot="1" x14ac:dyDescent="0.35">
      <c r="B6" s="12" t="s">
        <v>243</v>
      </c>
      <c r="D6" s="29">
        <f>'Instructions &amp; Info'!$C$59</f>
        <v>0</v>
      </c>
      <c r="I6" s="18"/>
      <c r="J6" s="1"/>
      <c r="K6" s="65"/>
    </row>
    <row r="7" spans="2:11" ht="15.6" x14ac:dyDescent="0.3">
      <c r="B7" s="30"/>
      <c r="D7" s="30"/>
      <c r="I7" s="18"/>
      <c r="J7" s="1"/>
      <c r="K7" s="65"/>
    </row>
    <row r="8" spans="2:11" x14ac:dyDescent="0.3">
      <c r="B8" s="31"/>
      <c r="D8" s="32" t="s">
        <v>310</v>
      </c>
      <c r="I8" s="18"/>
      <c r="J8" s="1"/>
      <c r="K8" s="65"/>
    </row>
    <row r="9" spans="2:11" s="66" customFormat="1" ht="15" thickBot="1" x14ac:dyDescent="0.35">
      <c r="B9" s="121" t="s">
        <v>311</v>
      </c>
      <c r="C9" s="18"/>
      <c r="D9" s="122" t="s">
        <v>312</v>
      </c>
      <c r="E9" s="18"/>
      <c r="F9" s="18"/>
      <c r="G9" s="18"/>
      <c r="H9" s="18"/>
      <c r="I9" s="18"/>
      <c r="K9" s="65"/>
    </row>
    <row r="10" spans="2:11" s="66" customFormat="1" ht="15" thickTop="1" x14ac:dyDescent="0.3">
      <c r="B10" s="123" t="s">
        <v>313</v>
      </c>
      <c r="C10" s="18"/>
      <c r="D10" s="124"/>
      <c r="E10" s="18"/>
      <c r="F10" s="18"/>
      <c r="G10" s="18"/>
      <c r="H10" s="18"/>
      <c r="I10" s="18"/>
      <c r="K10" s="65"/>
    </row>
    <row r="11" spans="2:11" s="66" customFormat="1" x14ac:dyDescent="0.3">
      <c r="B11" s="125" t="s">
        <v>314</v>
      </c>
      <c r="C11" s="18"/>
      <c r="D11" s="126">
        <f>SUM('Rate History'!$E$20:$E$25,'Rate History'!$E$29:$E$34,'Rate History'!$E$38:$E$43,'Rate History'!$E$47:$E$52)</f>
        <v>3348</v>
      </c>
      <c r="E11" s="18"/>
      <c r="F11" s="18"/>
      <c r="G11" s="18"/>
      <c r="H11" s="18"/>
      <c r="I11" s="18"/>
      <c r="K11" s="65"/>
    </row>
    <row r="12" spans="2:11" s="66" customFormat="1" hidden="1" x14ac:dyDescent="0.3">
      <c r="B12" s="157"/>
      <c r="C12" s="18"/>
      <c r="D12" s="126"/>
      <c r="E12" s="18"/>
      <c r="F12" s="18"/>
      <c r="G12" s="18"/>
      <c r="H12" s="18"/>
      <c r="I12" s="18"/>
      <c r="K12" s="65"/>
    </row>
    <row r="13" spans="2:11" s="66" customFormat="1" hidden="1" x14ac:dyDescent="0.3">
      <c r="B13" s="127" t="s">
        <v>241</v>
      </c>
      <c r="C13" s="18"/>
      <c r="D13" s="128"/>
      <c r="E13" s="18"/>
      <c r="F13" s="18"/>
      <c r="G13" s="18"/>
      <c r="H13" s="18"/>
      <c r="I13" s="18"/>
      <c r="K13" s="65"/>
    </row>
    <row r="14" spans="2:11" s="158" customFormat="1" x14ac:dyDescent="0.3">
      <c r="B14" s="288" t="s">
        <v>315</v>
      </c>
      <c r="C14" s="278"/>
      <c r="D14" s="289" t="s">
        <v>316</v>
      </c>
      <c r="E14" s="290" t="s">
        <v>317</v>
      </c>
      <c r="F14" s="290" t="s">
        <v>318</v>
      </c>
      <c r="G14" s="290" t="s">
        <v>319</v>
      </c>
      <c r="H14" s="278"/>
      <c r="I14" s="278"/>
      <c r="K14" s="65"/>
    </row>
    <row r="15" spans="2:11" s="66" customFormat="1" x14ac:dyDescent="0.3">
      <c r="B15" s="129" t="s">
        <v>320</v>
      </c>
      <c r="C15" s="18"/>
      <c r="D15" s="130" t="s">
        <v>321</v>
      </c>
      <c r="E15" s="286"/>
      <c r="F15" s="286"/>
      <c r="G15" s="159"/>
      <c r="H15" s="18"/>
      <c r="I15" s="18"/>
      <c r="K15" s="65"/>
    </row>
    <row r="16" spans="2:11" s="66" customFormat="1" x14ac:dyDescent="0.3">
      <c r="B16" s="129" t="s">
        <v>322</v>
      </c>
      <c r="C16" s="18"/>
      <c r="D16" s="130" t="s">
        <v>321</v>
      </c>
      <c r="E16" s="156" t="s">
        <v>251</v>
      </c>
      <c r="F16" s="156" t="s">
        <v>251</v>
      </c>
      <c r="G16" s="159"/>
      <c r="H16" s="18"/>
      <c r="I16" s="18"/>
      <c r="K16" s="65"/>
    </row>
    <row r="17" spans="2:11" s="66" customFormat="1" x14ac:dyDescent="0.3">
      <c r="B17" s="131" t="s">
        <v>323</v>
      </c>
      <c r="C17" s="18"/>
      <c r="D17" s="132" t="s">
        <v>321</v>
      </c>
      <c r="E17" s="156" t="s">
        <v>251</v>
      </c>
      <c r="F17" s="156" t="s">
        <v>251</v>
      </c>
      <c r="G17" s="159"/>
      <c r="H17" s="18"/>
      <c r="I17" s="18"/>
      <c r="K17" s="65"/>
    </row>
    <row r="18" spans="2:11" s="66" customFormat="1" x14ac:dyDescent="0.3">
      <c r="B18" s="131" t="s">
        <v>324</v>
      </c>
      <c r="C18" s="18"/>
      <c r="D18" s="132" t="s">
        <v>321</v>
      </c>
      <c r="E18" s="156" t="s">
        <v>251</v>
      </c>
      <c r="F18" s="156" t="s">
        <v>251</v>
      </c>
      <c r="G18" s="159"/>
      <c r="H18" s="18"/>
      <c r="I18" s="18"/>
      <c r="K18" s="133"/>
    </row>
    <row r="19" spans="2:11" s="66" customFormat="1" x14ac:dyDescent="0.3">
      <c r="B19" s="131" t="s">
        <v>325</v>
      </c>
      <c r="C19" s="18"/>
      <c r="D19" s="132" t="s">
        <v>321</v>
      </c>
      <c r="E19" s="156" t="s">
        <v>251</v>
      </c>
      <c r="F19" s="156" t="s">
        <v>251</v>
      </c>
      <c r="G19" s="159"/>
      <c r="H19" s="18"/>
      <c r="I19" s="18"/>
      <c r="K19" s="133"/>
    </row>
    <row r="20" spans="2:11" s="66" customFormat="1" x14ac:dyDescent="0.3">
      <c r="B20" s="131" t="s">
        <v>326</v>
      </c>
      <c r="C20" s="18"/>
      <c r="D20" s="132" t="s">
        <v>321</v>
      </c>
      <c r="E20" s="156" t="s">
        <v>251</v>
      </c>
      <c r="F20" s="156" t="s">
        <v>251</v>
      </c>
      <c r="G20" s="159"/>
      <c r="H20" s="18"/>
      <c r="I20" s="18"/>
      <c r="K20" s="133"/>
    </row>
    <row r="21" spans="2:11" s="66" customFormat="1" ht="13.2" x14ac:dyDescent="0.25">
      <c r="B21" s="131" t="s">
        <v>327</v>
      </c>
      <c r="D21" s="132" t="s">
        <v>321</v>
      </c>
      <c r="E21" s="156" t="s">
        <v>251</v>
      </c>
      <c r="F21" s="156" t="s">
        <v>251</v>
      </c>
      <c r="G21" s="159"/>
      <c r="K21" s="133"/>
    </row>
    <row r="22" spans="2:11" s="66" customFormat="1" ht="13.2" x14ac:dyDescent="0.25">
      <c r="B22" s="131" t="s">
        <v>328</v>
      </c>
      <c r="D22" s="132" t="s">
        <v>321</v>
      </c>
      <c r="E22" s="156" t="s">
        <v>251</v>
      </c>
      <c r="F22" s="156" t="s">
        <v>251</v>
      </c>
      <c r="G22" s="159"/>
      <c r="K22" s="133"/>
    </row>
    <row r="23" spans="2:11" s="66" customFormat="1" ht="13.2" x14ac:dyDescent="0.25">
      <c r="B23" s="131" t="s">
        <v>329</v>
      </c>
      <c r="D23" s="132" t="s">
        <v>321</v>
      </c>
      <c r="E23" s="156" t="s">
        <v>251</v>
      </c>
      <c r="F23" s="156" t="s">
        <v>251</v>
      </c>
      <c r="G23" s="159"/>
      <c r="K23" s="133"/>
    </row>
    <row r="24" spans="2:11" s="66" customFormat="1" ht="39.6" x14ac:dyDescent="0.25">
      <c r="B24" s="131" t="s">
        <v>330</v>
      </c>
      <c r="D24" s="132" t="s">
        <v>321</v>
      </c>
      <c r="E24" s="156" t="s">
        <v>251</v>
      </c>
      <c r="F24" s="156" t="s">
        <v>251</v>
      </c>
      <c r="G24" s="159"/>
      <c r="K24" s="133"/>
    </row>
    <row r="25" spans="2:11" s="66" customFormat="1" x14ac:dyDescent="0.3">
      <c r="B25" s="131" t="s">
        <v>331</v>
      </c>
      <c r="C25" s="18"/>
      <c r="D25" s="132" t="s">
        <v>321</v>
      </c>
      <c r="E25" s="156" t="s">
        <v>251</v>
      </c>
      <c r="F25" s="156" t="s">
        <v>251</v>
      </c>
      <c r="G25" s="159"/>
      <c r="H25" s="18"/>
      <c r="I25" s="18"/>
      <c r="K25" s="133"/>
    </row>
    <row r="26" spans="2:11" s="66" customFormat="1" x14ac:dyDescent="0.3">
      <c r="B26" s="131" t="s">
        <v>332</v>
      </c>
      <c r="C26" s="18"/>
      <c r="D26" s="132" t="s">
        <v>321</v>
      </c>
      <c r="E26" s="156" t="s">
        <v>251</v>
      </c>
      <c r="F26" s="156" t="s">
        <v>251</v>
      </c>
      <c r="G26" s="159"/>
      <c r="H26" s="18"/>
      <c r="I26" s="18"/>
      <c r="K26" s="133"/>
    </row>
    <row r="27" spans="2:11" s="66" customFormat="1" x14ac:dyDescent="0.3">
      <c r="B27" s="131" t="s">
        <v>333</v>
      </c>
      <c r="C27" s="18"/>
      <c r="D27" s="132" t="s">
        <v>321</v>
      </c>
      <c r="E27" s="156" t="s">
        <v>251</v>
      </c>
      <c r="F27" s="156" t="s">
        <v>251</v>
      </c>
      <c r="G27" s="159"/>
      <c r="H27" s="18"/>
      <c r="I27" s="18"/>
      <c r="K27" s="133"/>
    </row>
    <row r="28" spans="2:11" s="66" customFormat="1" x14ac:dyDescent="0.3">
      <c r="B28" s="131" t="s">
        <v>334</v>
      </c>
      <c r="C28" s="18"/>
      <c r="D28" s="132" t="s">
        <v>321</v>
      </c>
      <c r="E28" s="156" t="s">
        <v>251</v>
      </c>
      <c r="F28" s="156" t="s">
        <v>251</v>
      </c>
      <c r="G28" s="159"/>
      <c r="H28" s="18"/>
      <c r="I28" s="18"/>
      <c r="K28" s="133"/>
    </row>
    <row r="29" spans="2:11" s="66" customFormat="1" x14ac:dyDescent="0.3">
      <c r="B29" s="129" t="s">
        <v>335</v>
      </c>
      <c r="C29" s="18"/>
      <c r="D29" s="132" t="s">
        <v>321</v>
      </c>
      <c r="E29" s="156" t="s">
        <v>251</v>
      </c>
      <c r="F29" s="156" t="s">
        <v>251</v>
      </c>
      <c r="G29" s="159"/>
      <c r="H29" s="18"/>
      <c r="I29" s="18"/>
      <c r="K29" s="133"/>
    </row>
    <row r="30" spans="2:11" s="66" customFormat="1" x14ac:dyDescent="0.3">
      <c r="B30" s="134" t="s">
        <v>336</v>
      </c>
      <c r="C30" s="18"/>
      <c r="D30" s="132" t="s">
        <v>321</v>
      </c>
      <c r="E30" s="156" t="s">
        <v>251</v>
      </c>
      <c r="F30" s="156" t="s">
        <v>251</v>
      </c>
      <c r="G30" s="159"/>
      <c r="H30" s="18"/>
      <c r="I30" s="18"/>
      <c r="K30" s="133"/>
    </row>
    <row r="31" spans="2:11" s="66" customFormat="1" x14ac:dyDescent="0.3">
      <c r="B31" s="134" t="s">
        <v>337</v>
      </c>
      <c r="C31" s="18"/>
      <c r="D31" s="132" t="s">
        <v>321</v>
      </c>
      <c r="E31" s="156" t="s">
        <v>251</v>
      </c>
      <c r="F31" s="156" t="s">
        <v>251</v>
      </c>
      <c r="G31" s="159"/>
      <c r="H31" s="18"/>
      <c r="I31" s="18"/>
      <c r="K31" s="133"/>
    </row>
    <row r="32" spans="2:11" s="66" customFormat="1" x14ac:dyDescent="0.3">
      <c r="B32" s="134" t="s">
        <v>338</v>
      </c>
      <c r="C32" s="18"/>
      <c r="D32" s="132" t="s">
        <v>321</v>
      </c>
      <c r="E32" s="156" t="s">
        <v>251</v>
      </c>
      <c r="F32" s="156" t="s">
        <v>251</v>
      </c>
      <c r="G32" s="159"/>
      <c r="H32" s="18"/>
      <c r="I32" s="18"/>
      <c r="K32" s="133"/>
    </row>
    <row r="33" spans="2:12" s="66" customFormat="1" x14ac:dyDescent="0.3">
      <c r="B33" s="134" t="s">
        <v>339</v>
      </c>
      <c r="C33" s="18"/>
      <c r="D33" s="132" t="s">
        <v>321</v>
      </c>
      <c r="E33" s="156" t="s">
        <v>251</v>
      </c>
      <c r="F33" s="156" t="s">
        <v>251</v>
      </c>
      <c r="G33" s="159"/>
      <c r="H33" s="18"/>
      <c r="I33" s="18"/>
      <c r="K33" s="133"/>
    </row>
    <row r="34" spans="2:12" s="66" customFormat="1" x14ac:dyDescent="0.3">
      <c r="B34" s="134" t="s">
        <v>340</v>
      </c>
      <c r="C34" s="18"/>
      <c r="D34" s="132" t="s">
        <v>321</v>
      </c>
      <c r="E34" s="156" t="s">
        <v>251</v>
      </c>
      <c r="F34" s="156" t="s">
        <v>251</v>
      </c>
      <c r="G34" s="159"/>
      <c r="H34" s="18"/>
      <c r="I34" s="18"/>
      <c r="K34" s="133"/>
    </row>
    <row r="35" spans="2:12" s="66" customFormat="1" x14ac:dyDescent="0.3">
      <c r="B35" s="134" t="s">
        <v>341</v>
      </c>
      <c r="C35" s="18"/>
      <c r="D35" s="132" t="s">
        <v>321</v>
      </c>
      <c r="E35" s="156" t="s">
        <v>251</v>
      </c>
      <c r="F35" s="156" t="s">
        <v>251</v>
      </c>
      <c r="G35" s="159"/>
      <c r="H35" s="18"/>
      <c r="I35" s="18"/>
      <c r="K35" s="133"/>
    </row>
    <row r="36" spans="2:12" s="66" customFormat="1" x14ac:dyDescent="0.3">
      <c r="B36" s="134" t="s">
        <v>342</v>
      </c>
      <c r="C36" s="18"/>
      <c r="D36" s="132" t="s">
        <v>321</v>
      </c>
      <c r="E36" s="156" t="s">
        <v>251</v>
      </c>
      <c r="F36" s="156" t="s">
        <v>251</v>
      </c>
      <c r="G36" s="159"/>
      <c r="H36" s="18"/>
      <c r="I36" s="18"/>
      <c r="K36" s="133"/>
    </row>
    <row r="37" spans="2:12" s="66" customFormat="1" x14ac:dyDescent="0.3">
      <c r="B37" s="135" t="s">
        <v>343</v>
      </c>
      <c r="C37" s="18"/>
      <c r="D37" s="287"/>
      <c r="E37" s="18"/>
      <c r="F37" s="18"/>
      <c r="G37" s="18"/>
      <c r="H37" s="18"/>
      <c r="I37" s="18"/>
      <c r="K37" s="133"/>
    </row>
    <row r="38" spans="2:12" s="66" customFormat="1" x14ac:dyDescent="0.3">
      <c r="B38" s="136" t="s">
        <v>344</v>
      </c>
      <c r="C38" s="18"/>
      <c r="D38" s="137">
        <f>D37*12*D11</f>
        <v>0</v>
      </c>
      <c r="E38" s="18"/>
      <c r="F38" s="18"/>
      <c r="G38" s="18"/>
      <c r="H38" s="18"/>
      <c r="I38" s="18"/>
      <c r="L38" s="133"/>
    </row>
    <row r="39" spans="2:12" s="66" customFormat="1" ht="26.4" x14ac:dyDescent="0.3">
      <c r="B39" s="138" t="s">
        <v>345</v>
      </c>
      <c r="C39" s="18"/>
      <c r="D39" s="139" t="s">
        <v>346</v>
      </c>
      <c r="E39" s="387"/>
      <c r="F39" s="388"/>
      <c r="G39" s="18"/>
      <c r="H39" s="18"/>
      <c r="I39" s="18"/>
      <c r="K39" s="133"/>
    </row>
    <row r="40" spans="2:12" s="66" customFormat="1" x14ac:dyDescent="0.3">
      <c r="B40" s="153" t="str">
        <f>"YEAR 2 - "&amp;YEAR(INPUT!$C$8)+1</f>
        <v>YEAR 2 - 2029</v>
      </c>
      <c r="C40" s="18"/>
      <c r="D40" s="140"/>
      <c r="E40" s="389"/>
      <c r="F40" s="389"/>
      <c r="G40" s="18"/>
      <c r="H40" s="18"/>
      <c r="I40" s="18"/>
      <c r="K40" s="133"/>
    </row>
    <row r="41" spans="2:12" s="66" customFormat="1" x14ac:dyDescent="0.3">
      <c r="B41" s="153" t="str">
        <f>"YEAR 3 - "&amp;YEAR(INPUT!$C$8)+2</f>
        <v>YEAR 3 - 2030</v>
      </c>
      <c r="C41" s="18"/>
      <c r="D41" s="140"/>
      <c r="E41" s="389"/>
      <c r="F41" s="389"/>
      <c r="G41" s="18"/>
      <c r="H41" s="18"/>
      <c r="I41" s="18"/>
      <c r="K41" s="133"/>
    </row>
    <row r="42" spans="2:12" s="66" customFormat="1" x14ac:dyDescent="0.3">
      <c r="B42" s="153" t="str">
        <f>"YEAR 4 - "&amp;YEAR(INPUT!$C$8)+3</f>
        <v>YEAR 4 - 2031</v>
      </c>
      <c r="C42" s="18"/>
      <c r="D42" s="140"/>
      <c r="E42" s="389"/>
      <c r="F42" s="389"/>
      <c r="G42" s="18"/>
      <c r="H42" s="18"/>
      <c r="I42" s="18"/>
      <c r="K42" s="133"/>
    </row>
    <row r="43" spans="2:12" s="66" customFormat="1" x14ac:dyDescent="0.3">
      <c r="B43" s="153" t="str">
        <f>"YEAR 5 - "&amp;YEAR(INPUT!$C$8)+4</f>
        <v>YEAR 5 - 2032</v>
      </c>
      <c r="C43" s="18"/>
      <c r="D43" s="140"/>
      <c r="E43" s="389"/>
      <c r="F43" s="389"/>
      <c r="G43" s="18"/>
      <c r="H43" s="18"/>
      <c r="I43" s="18"/>
      <c r="K43" s="133"/>
    </row>
    <row r="44" spans="2:12" s="66" customFormat="1" ht="27" x14ac:dyDescent="0.3">
      <c r="B44" s="138" t="s">
        <v>347</v>
      </c>
      <c r="C44" s="18"/>
      <c r="D44" s="141" t="s">
        <v>348</v>
      </c>
      <c r="E44" s="387"/>
      <c r="F44" s="388"/>
      <c r="G44" s="18"/>
      <c r="H44" s="18"/>
      <c r="I44" s="18"/>
      <c r="K44" s="133"/>
    </row>
    <row r="45" spans="2:12" s="66" customFormat="1" x14ac:dyDescent="0.3">
      <c r="B45" s="134" t="s">
        <v>349</v>
      </c>
      <c r="C45" s="18"/>
      <c r="D45" s="140"/>
      <c r="E45" s="389"/>
      <c r="F45" s="389"/>
      <c r="G45" s="18"/>
      <c r="H45" s="18"/>
      <c r="I45" s="18"/>
      <c r="K45" s="133"/>
    </row>
    <row r="46" spans="2:12" s="66" customFormat="1" x14ac:dyDescent="0.3">
      <c r="B46" s="134" t="s">
        <v>299</v>
      </c>
      <c r="C46" s="18"/>
      <c r="D46" s="140"/>
      <c r="E46" s="389"/>
      <c r="F46" s="389"/>
      <c r="G46" s="18"/>
      <c r="H46" s="18"/>
      <c r="I46" s="18"/>
      <c r="K46" s="133"/>
    </row>
    <row r="47" spans="2:12" s="66" customFormat="1" x14ac:dyDescent="0.3">
      <c r="B47" s="134" t="s">
        <v>301</v>
      </c>
      <c r="C47" s="18"/>
      <c r="D47" s="140"/>
      <c r="E47" s="389"/>
      <c r="F47" s="389"/>
      <c r="G47" s="18"/>
      <c r="H47" s="18"/>
      <c r="I47" s="18"/>
      <c r="K47" s="133"/>
    </row>
    <row r="48" spans="2:12" s="66" customFormat="1" x14ac:dyDescent="0.3">
      <c r="B48" s="134" t="s">
        <v>342</v>
      </c>
      <c r="C48" s="18"/>
      <c r="D48" s="140"/>
      <c r="E48" s="389"/>
      <c r="F48" s="389"/>
      <c r="G48" s="18"/>
      <c r="H48" s="18"/>
      <c r="I48" s="18"/>
      <c r="K48" s="133"/>
    </row>
    <row r="49" spans="2:12" s="273" customFormat="1" x14ac:dyDescent="0.3">
      <c r="C49" s="18"/>
      <c r="H49" s="18"/>
      <c r="I49" s="18"/>
      <c r="J49" s="66"/>
      <c r="K49" s="133"/>
      <c r="L49" s="66"/>
    </row>
    <row r="50" spans="2:12" s="66" customFormat="1" x14ac:dyDescent="0.3">
      <c r="B50" s="138" t="s">
        <v>350</v>
      </c>
      <c r="C50" s="18"/>
      <c r="D50" s="141" t="s">
        <v>351</v>
      </c>
      <c r="E50" s="141" t="s">
        <v>352</v>
      </c>
      <c r="F50" s="270" t="s">
        <v>353</v>
      </c>
      <c r="G50" s="270" t="s">
        <v>354</v>
      </c>
      <c r="H50" s="18"/>
      <c r="I50" s="18"/>
      <c r="K50" s="133"/>
    </row>
    <row r="51" spans="2:12" s="66" customFormat="1" x14ac:dyDescent="0.3">
      <c r="B51" s="134" t="s">
        <v>355</v>
      </c>
      <c r="C51" s="18"/>
      <c r="D51" s="154"/>
      <c r="E51" s="271" t="s">
        <v>356</v>
      </c>
      <c r="F51" s="272"/>
      <c r="G51" s="272"/>
      <c r="H51" s="18"/>
      <c r="I51" s="18"/>
      <c r="K51" s="133"/>
    </row>
    <row r="52" spans="2:12" s="66" customFormat="1" x14ac:dyDescent="0.3">
      <c r="B52" s="134" t="s">
        <v>357</v>
      </c>
      <c r="C52" s="18"/>
      <c r="D52" s="154"/>
      <c r="E52" s="271" t="s">
        <v>356</v>
      </c>
      <c r="F52" s="272"/>
      <c r="G52" s="272"/>
      <c r="H52" s="18"/>
      <c r="I52" s="18"/>
      <c r="K52" s="133"/>
    </row>
    <row r="53" spans="2:12" s="66" customFormat="1" x14ac:dyDescent="0.3">
      <c r="B53" s="134" t="s">
        <v>358</v>
      </c>
      <c r="C53" s="18"/>
      <c r="D53" s="154"/>
      <c r="E53" s="271" t="s">
        <v>356</v>
      </c>
      <c r="F53" s="272"/>
      <c r="G53" s="272"/>
      <c r="H53" s="18"/>
      <c r="I53" s="18"/>
      <c r="K53" s="133"/>
    </row>
    <row r="54" spans="2:12" s="66" customFormat="1" x14ac:dyDescent="0.3">
      <c r="B54" s="142" t="s">
        <v>359</v>
      </c>
      <c r="C54" s="18"/>
      <c r="D54" s="154"/>
      <c r="E54" s="271" t="s">
        <v>356</v>
      </c>
      <c r="F54" s="272"/>
      <c r="G54" s="272"/>
      <c r="H54" s="18"/>
      <c r="I54" s="18"/>
      <c r="K54" s="133"/>
    </row>
    <row r="55" spans="2:12" s="66" customFormat="1" x14ac:dyDescent="0.3">
      <c r="B55" s="142" t="s">
        <v>360</v>
      </c>
      <c r="C55" s="18"/>
      <c r="D55" s="154"/>
      <c r="E55" s="271" t="s">
        <v>356</v>
      </c>
      <c r="F55" s="272"/>
      <c r="G55" s="272"/>
      <c r="H55" s="18"/>
      <c r="I55" s="18"/>
      <c r="K55" s="133"/>
    </row>
    <row r="56" spans="2:12" s="66" customFormat="1" x14ac:dyDescent="0.3">
      <c r="B56" s="142" t="s">
        <v>361</v>
      </c>
      <c r="C56" s="18"/>
      <c r="D56" s="154"/>
      <c r="E56" s="271" t="s">
        <v>362</v>
      </c>
      <c r="F56" s="272"/>
      <c r="G56" s="272"/>
      <c r="H56" s="18"/>
      <c r="I56" s="18"/>
      <c r="K56" s="133"/>
    </row>
    <row r="57" spans="2:12" s="66" customFormat="1" x14ac:dyDescent="0.3">
      <c r="B57" s="134" t="s">
        <v>363</v>
      </c>
      <c r="C57" s="18"/>
      <c r="D57" s="154"/>
      <c r="E57" s="271" t="s">
        <v>362</v>
      </c>
      <c r="F57" s="272"/>
      <c r="G57" s="272"/>
      <c r="H57" s="18"/>
      <c r="I57" s="18"/>
      <c r="K57" s="133"/>
    </row>
    <row r="58" spans="2:12" s="66" customFormat="1" x14ac:dyDescent="0.3">
      <c r="B58" s="134" t="s">
        <v>364</v>
      </c>
      <c r="C58" s="18"/>
      <c r="D58" s="155"/>
      <c r="E58" s="269"/>
      <c r="F58" s="272"/>
      <c r="G58" s="272"/>
      <c r="H58" s="18"/>
      <c r="I58" s="18"/>
      <c r="K58" s="133"/>
    </row>
    <row r="59" spans="2:12" s="66" customFormat="1" x14ac:dyDescent="0.3">
      <c r="B59" s="134" t="s">
        <v>342</v>
      </c>
      <c r="C59" s="18"/>
      <c r="D59" s="155"/>
      <c r="E59" s="269"/>
      <c r="F59" s="272"/>
      <c r="G59" s="272"/>
      <c r="H59" s="18"/>
      <c r="I59" s="18"/>
      <c r="K59" s="133"/>
    </row>
    <row r="60" spans="2:12" s="66" customFormat="1" x14ac:dyDescent="0.3">
      <c r="B60" s="144"/>
      <c r="C60" s="18"/>
      <c r="D60" s="144"/>
      <c r="E60" s="18"/>
      <c r="F60" s="18"/>
      <c r="G60" s="18"/>
      <c r="H60" s="18"/>
      <c r="I60" s="18"/>
      <c r="K60" s="133"/>
    </row>
    <row r="61" spans="2:12" s="66" customFormat="1" x14ac:dyDescent="0.3">
      <c r="B61" s="338" t="s">
        <v>365</v>
      </c>
      <c r="C61" s="18"/>
      <c r="D61" s="339"/>
      <c r="E61" s="339"/>
      <c r="F61" s="18"/>
      <c r="G61" s="18"/>
      <c r="H61" s="18"/>
      <c r="I61" s="18"/>
      <c r="K61" s="133"/>
    </row>
    <row r="62" spans="2:12" s="66" customFormat="1" x14ac:dyDescent="0.3">
      <c r="B62" s="138" t="s">
        <v>366</v>
      </c>
      <c r="C62" s="18"/>
      <c r="D62" s="141" t="s">
        <v>367</v>
      </c>
      <c r="E62" s="387" t="s">
        <v>354</v>
      </c>
      <c r="F62" s="388"/>
      <c r="I62" s="1"/>
    </row>
    <row r="63" spans="2:12" s="66" customFormat="1" x14ac:dyDescent="0.3">
      <c r="B63" s="134" t="s">
        <v>368</v>
      </c>
      <c r="C63" s="18"/>
      <c r="D63" s="140"/>
      <c r="E63" s="385"/>
      <c r="F63" s="386"/>
      <c r="G63" s="18"/>
      <c r="I63" s="1"/>
    </row>
    <row r="64" spans="2:12" s="66" customFormat="1" x14ac:dyDescent="0.3">
      <c r="B64" s="134" t="s">
        <v>369</v>
      </c>
      <c r="C64" s="18"/>
      <c r="D64" s="140"/>
      <c r="E64" s="385"/>
      <c r="F64" s="386"/>
      <c r="G64" s="18"/>
      <c r="I64" s="1"/>
    </row>
    <row r="65" spans="2:10" s="66" customFormat="1" x14ac:dyDescent="0.3">
      <c r="B65" s="134" t="s">
        <v>370</v>
      </c>
      <c r="C65" s="18"/>
      <c r="D65" s="140"/>
      <c r="E65" s="385"/>
      <c r="F65" s="386"/>
      <c r="G65" s="18"/>
      <c r="I65" s="1"/>
    </row>
    <row r="66" spans="2:10" x14ac:dyDescent="0.3">
      <c r="B66" s="134" t="s">
        <v>371</v>
      </c>
      <c r="D66" s="140"/>
      <c r="E66" s="385"/>
      <c r="F66" s="386"/>
      <c r="H66" s="1"/>
      <c r="J66" s="1"/>
    </row>
    <row r="67" spans="2:10" x14ac:dyDescent="0.3">
      <c r="B67" s="142" t="s">
        <v>372</v>
      </c>
      <c r="D67" s="143"/>
      <c r="E67" s="385"/>
      <c r="F67" s="386"/>
      <c r="H67" s="1"/>
      <c r="J67" s="1"/>
    </row>
    <row r="68" spans="2:10" x14ac:dyDescent="0.3">
      <c r="B68" s="134" t="s">
        <v>373</v>
      </c>
      <c r="D68" s="140"/>
      <c r="E68" s="385"/>
      <c r="F68" s="386"/>
      <c r="H68" s="1"/>
      <c r="J68" s="1"/>
    </row>
    <row r="69" spans="2:10" x14ac:dyDescent="0.3">
      <c r="B69" s="134" t="s">
        <v>374</v>
      </c>
      <c r="D69" s="140"/>
      <c r="E69" s="385"/>
      <c r="F69" s="386"/>
      <c r="H69" s="1"/>
      <c r="J69" s="1"/>
    </row>
    <row r="70" spans="2:10" x14ac:dyDescent="0.3">
      <c r="B70" s="134" t="s">
        <v>375</v>
      </c>
      <c r="D70" s="140"/>
      <c r="E70" s="385"/>
      <c r="F70" s="386"/>
      <c r="H70" s="1"/>
      <c r="J70" s="1"/>
    </row>
    <row r="71" spans="2:10" x14ac:dyDescent="0.3">
      <c r="B71" s="134" t="s">
        <v>376</v>
      </c>
      <c r="D71" s="140"/>
      <c r="E71" s="385"/>
      <c r="F71" s="386"/>
      <c r="H71" s="1"/>
      <c r="J71" s="1"/>
    </row>
    <row r="72" spans="2:10" x14ac:dyDescent="0.3">
      <c r="B72" s="134" t="s">
        <v>377</v>
      </c>
      <c r="D72" s="140"/>
      <c r="E72" s="385"/>
      <c r="F72" s="386"/>
      <c r="H72" s="1"/>
      <c r="J72" s="1"/>
    </row>
    <row r="73" spans="2:10" x14ac:dyDescent="0.3">
      <c r="H73" s="1"/>
      <c r="J73" s="1"/>
    </row>
    <row r="74" spans="2:10" x14ac:dyDescent="0.3">
      <c r="H74" s="1"/>
      <c r="J74" s="1"/>
    </row>
    <row r="75" spans="2:10" x14ac:dyDescent="0.3">
      <c r="H75" s="1"/>
      <c r="J75" s="1"/>
    </row>
    <row r="76" spans="2:10" x14ac:dyDescent="0.3">
      <c r="B76" s="338" t="s">
        <v>378</v>
      </c>
      <c r="D76" s="339"/>
      <c r="H76" s="1"/>
      <c r="J76" s="1"/>
    </row>
    <row r="77" spans="2:10" x14ac:dyDescent="0.3">
      <c r="B77" s="138" t="s">
        <v>366</v>
      </c>
      <c r="D77" s="141" t="s">
        <v>379</v>
      </c>
      <c r="E77" s="387" t="s">
        <v>354</v>
      </c>
      <c r="F77" s="388"/>
      <c r="H77" s="1"/>
      <c r="J77" s="1"/>
    </row>
    <row r="78" spans="2:10" x14ac:dyDescent="0.3">
      <c r="B78" s="134" t="s">
        <v>368</v>
      </c>
      <c r="D78" s="140"/>
      <c r="E78" s="385"/>
      <c r="F78" s="386"/>
      <c r="H78" s="1"/>
      <c r="J78" s="1"/>
    </row>
    <row r="79" spans="2:10" x14ac:dyDescent="0.3">
      <c r="B79" s="134" t="s">
        <v>369</v>
      </c>
      <c r="D79" s="140"/>
      <c r="E79" s="385"/>
      <c r="F79" s="386"/>
      <c r="H79" s="1"/>
      <c r="J79" s="1"/>
    </row>
    <row r="80" spans="2:10" x14ac:dyDescent="0.3">
      <c r="B80" s="134" t="s">
        <v>370</v>
      </c>
      <c r="D80" s="140"/>
      <c r="E80" s="385"/>
      <c r="F80" s="386"/>
      <c r="H80" s="1"/>
      <c r="J80" s="1"/>
    </row>
    <row r="81" spans="2:10" x14ac:dyDescent="0.3">
      <c r="B81" s="134" t="s">
        <v>371</v>
      </c>
      <c r="D81" s="140"/>
      <c r="E81" s="385"/>
      <c r="F81" s="386"/>
      <c r="H81" s="1"/>
      <c r="J81" s="1"/>
    </row>
    <row r="82" spans="2:10" x14ac:dyDescent="0.3">
      <c r="B82" s="142" t="s">
        <v>372</v>
      </c>
      <c r="D82" s="143"/>
      <c r="E82" s="385"/>
      <c r="F82" s="386"/>
      <c r="H82" s="1"/>
      <c r="J82" s="1"/>
    </row>
    <row r="83" spans="2:10" x14ac:dyDescent="0.3">
      <c r="B83" s="134" t="s">
        <v>373</v>
      </c>
      <c r="D83" s="140"/>
      <c r="E83" s="385"/>
      <c r="F83" s="386"/>
      <c r="H83" s="1"/>
      <c r="J83" s="1"/>
    </row>
    <row r="84" spans="2:10" x14ac:dyDescent="0.3">
      <c r="B84" s="134" t="s">
        <v>374</v>
      </c>
      <c r="D84" s="140"/>
      <c r="E84" s="385"/>
      <c r="F84" s="386"/>
      <c r="H84" s="1"/>
      <c r="J84" s="1"/>
    </row>
    <row r="85" spans="2:10" x14ac:dyDescent="0.3">
      <c r="B85" s="134" t="s">
        <v>375</v>
      </c>
      <c r="D85" s="140"/>
      <c r="E85" s="385"/>
      <c r="F85" s="386"/>
      <c r="H85" s="1"/>
      <c r="J85" s="1"/>
    </row>
    <row r="86" spans="2:10" x14ac:dyDescent="0.3">
      <c r="B86" s="134" t="s">
        <v>376</v>
      </c>
      <c r="D86" s="140"/>
      <c r="E86" s="385"/>
      <c r="F86" s="386"/>
      <c r="H86" s="1"/>
      <c r="J86" s="1"/>
    </row>
    <row r="87" spans="2:10" x14ac:dyDescent="0.3">
      <c r="B87" s="134" t="s">
        <v>377</v>
      </c>
      <c r="D87" s="140"/>
      <c r="E87" s="385"/>
      <c r="F87" s="386"/>
      <c r="H87" s="1"/>
      <c r="J87" s="1"/>
    </row>
  </sheetData>
  <protectedRanges>
    <protectedRange sqref="D15:G37" name="Range12"/>
    <protectedRange sqref="D40:F43" name="Range5"/>
    <protectedRange sqref="D45:F48" name="Range4"/>
    <protectedRange sqref="D58:E59" name="Range3"/>
    <protectedRange sqref="F51:G59" name="Range2"/>
    <protectedRange sqref="E63:E72 D63:D72" name="Range1"/>
  </protectedRanges>
  <mergeCells count="32">
    <mergeCell ref="E68:F68"/>
    <mergeCell ref="E69:F69"/>
    <mergeCell ref="E70:F70"/>
    <mergeCell ref="E71:F71"/>
    <mergeCell ref="E72:F72"/>
    <mergeCell ref="E63:F63"/>
    <mergeCell ref="E64:F64"/>
    <mergeCell ref="E65:F65"/>
    <mergeCell ref="E66:F66"/>
    <mergeCell ref="E67:F67"/>
    <mergeCell ref="E46:F46"/>
    <mergeCell ref="E47:F47"/>
    <mergeCell ref="E48:F48"/>
    <mergeCell ref="E45:F45"/>
    <mergeCell ref="E62:F62"/>
    <mergeCell ref="E43:F43"/>
    <mergeCell ref="E44:F44"/>
    <mergeCell ref="E39:F39"/>
    <mergeCell ref="E40:F40"/>
    <mergeCell ref="E41:F41"/>
    <mergeCell ref="E42:F42"/>
    <mergeCell ref="E77:F77"/>
    <mergeCell ref="E78:F78"/>
    <mergeCell ref="E79:F79"/>
    <mergeCell ref="E80:F80"/>
    <mergeCell ref="E81:F81"/>
    <mergeCell ref="E87:F87"/>
    <mergeCell ref="E82:F82"/>
    <mergeCell ref="E83:F83"/>
    <mergeCell ref="E84:F84"/>
    <mergeCell ref="E85:F85"/>
    <mergeCell ref="E86:F86"/>
  </mergeCells>
  <dataValidations count="1">
    <dataValidation type="list" allowBlank="1" showInputMessage="1" sqref="E15:F36" xr:uid="{A868DFEF-B692-4EB9-9F6F-3D35472C25BE}">
      <formula1>"&lt;Select One&gt;,Yes,No"</formula1>
    </dataValidation>
  </dataValidations>
  <pageMargins left="0.2" right="0.2" top="0.25" bottom="0.5" header="0.3" footer="0.3"/>
  <pageSetup scale="65" orientation="portrait" r:id="rId1"/>
  <headerFooter>
    <oddFooter>&amp;L&amp;A&amp;CPage &amp;P of &amp;N</oddFooter>
  </headerFooter>
  <colBreaks count="1" manualBreakCount="1">
    <brk id="8" max="94" man="1"/>
  </col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AA23C-25C1-40C6-A703-4D539691E8B4}">
  <sheetPr>
    <tabColor theme="6" tint="0.79998168889431442"/>
  </sheetPr>
  <dimension ref="B1:O36"/>
  <sheetViews>
    <sheetView workbookViewId="0">
      <selection activeCell="J28" sqref="J28"/>
    </sheetView>
  </sheetViews>
  <sheetFormatPr defaultColWidth="8.59765625" defaultRowHeight="14.4" x14ac:dyDescent="0.3"/>
  <cols>
    <col min="1" max="1" width="2.09765625" style="18" customWidth="1"/>
    <col min="2" max="2" width="42.09765625" style="18" customWidth="1"/>
    <col min="3" max="3" width="13.09765625" style="18" bestFit="1" customWidth="1"/>
    <col min="4" max="4" width="8.59765625" style="18"/>
    <col min="5" max="5" width="17.09765625" style="18" customWidth="1"/>
    <col min="6" max="6" width="15.3984375" style="18" customWidth="1"/>
    <col min="7" max="7" width="17.09765625" style="18" customWidth="1"/>
    <col min="8" max="8" width="23.09765625" style="18" customWidth="1"/>
    <col min="9" max="11" width="8.59765625" style="18"/>
    <col min="12" max="15" width="22.3984375" style="18" customWidth="1"/>
    <col min="16" max="16384" width="8.59765625" style="18"/>
  </cols>
  <sheetData>
    <row r="1" spans="2:15" ht="15.6" x14ac:dyDescent="0.3">
      <c r="B1" s="20" t="str">
        <f>INPUT!$C$3</f>
        <v>Albemarle County</v>
      </c>
      <c r="C1" s="21"/>
    </row>
    <row r="2" spans="2:15" ht="15.6" x14ac:dyDescent="0.3">
      <c r="B2" s="20" t="str">
        <f>INPUT!$D$11</f>
        <v>RFP#&lt;######&gt;</v>
      </c>
      <c r="C2" s="21"/>
    </row>
    <row r="3" spans="2:15" ht="15.6" customHeight="1" x14ac:dyDescent="0.3">
      <c r="B3" s="20" t="str">
        <f>INPUT!$C$23</f>
        <v>Medical</v>
      </c>
      <c r="C3" s="73"/>
    </row>
    <row r="4" spans="2:15" ht="15.6" x14ac:dyDescent="0.3">
      <c r="B4" s="28" t="str">
        <f>INPUT!F61</f>
        <v>Financial Proposal Form 3.0 - Care Management Programs</v>
      </c>
    </row>
    <row r="6" spans="2:15" s="278" customFormat="1" ht="21.6" customHeight="1" thickBot="1" x14ac:dyDescent="0.35">
      <c r="B6" s="277" t="s">
        <v>380</v>
      </c>
      <c r="C6" s="277"/>
      <c r="D6" s="277"/>
      <c r="E6" s="277"/>
      <c r="F6" s="277"/>
      <c r="G6" s="277"/>
      <c r="H6" s="277"/>
      <c r="I6" s="175"/>
      <c r="J6" s="277"/>
    </row>
    <row r="7" spans="2:15" ht="18" thickBot="1" x14ac:dyDescent="0.35">
      <c r="B7" s="274"/>
      <c r="C7" s="12" t="s">
        <v>243</v>
      </c>
      <c r="D7" s="390">
        <f>'Instructions &amp; Info'!$C$59</f>
        <v>0</v>
      </c>
      <c r="E7" s="391"/>
      <c r="F7" s="391"/>
      <c r="G7" s="391"/>
      <c r="H7" s="392"/>
      <c r="I7" s="274"/>
      <c r="J7" s="274"/>
    </row>
    <row r="8" spans="2:15" ht="53.4" thickBot="1" x14ac:dyDescent="0.35">
      <c r="B8" s="168" t="s">
        <v>381</v>
      </c>
      <c r="C8" s="169" t="s">
        <v>382</v>
      </c>
      <c r="D8" s="275" t="s">
        <v>383</v>
      </c>
      <c r="E8" s="275" t="s">
        <v>384</v>
      </c>
      <c r="F8" s="275" t="s">
        <v>385</v>
      </c>
      <c r="G8" s="275" t="s">
        <v>386</v>
      </c>
      <c r="H8" s="276" t="s">
        <v>387</v>
      </c>
      <c r="I8" s="55"/>
      <c r="J8" s="54"/>
      <c r="K8" s="170"/>
      <c r="L8" s="170"/>
      <c r="M8" s="170"/>
      <c r="N8" s="170"/>
      <c r="O8" s="170"/>
    </row>
    <row r="9" spans="2:15" ht="15" thickTop="1" x14ac:dyDescent="0.3">
      <c r="B9" s="171" t="s">
        <v>388</v>
      </c>
      <c r="C9" s="268" t="s">
        <v>251</v>
      </c>
      <c r="D9" s="172"/>
      <c r="E9" s="173"/>
      <c r="F9" s="268" t="s">
        <v>251</v>
      </c>
      <c r="G9" s="268" t="s">
        <v>251</v>
      </c>
      <c r="H9" s="174"/>
      <c r="I9" s="175"/>
      <c r="J9" s="175"/>
      <c r="K9" s="170"/>
      <c r="L9" s="170"/>
      <c r="M9" s="170"/>
      <c r="N9" s="170"/>
      <c r="O9" s="170"/>
    </row>
    <row r="10" spans="2:15" x14ac:dyDescent="0.3">
      <c r="B10" s="176" t="s">
        <v>389</v>
      </c>
      <c r="C10" s="268" t="s">
        <v>251</v>
      </c>
      <c r="D10" s="177"/>
      <c r="E10" s="178"/>
      <c r="F10" s="268" t="s">
        <v>251</v>
      </c>
      <c r="G10" s="268" t="s">
        <v>251</v>
      </c>
      <c r="H10" s="179"/>
      <c r="I10" s="175"/>
      <c r="J10" s="175"/>
      <c r="K10" s="170"/>
      <c r="L10" s="170"/>
      <c r="M10" s="170"/>
      <c r="N10" s="170"/>
      <c r="O10" s="170"/>
    </row>
    <row r="11" spans="2:15" x14ac:dyDescent="0.3">
      <c r="B11" s="176" t="s">
        <v>390</v>
      </c>
      <c r="C11" s="268" t="s">
        <v>251</v>
      </c>
      <c r="D11" s="177"/>
      <c r="E11" s="178"/>
      <c r="F11" s="268" t="s">
        <v>251</v>
      </c>
      <c r="G11" s="268" t="s">
        <v>251</v>
      </c>
      <c r="H11" s="179"/>
      <c r="I11" s="175"/>
      <c r="J11" s="175"/>
      <c r="K11" s="170"/>
      <c r="L11" s="170"/>
      <c r="M11" s="170"/>
      <c r="N11" s="170"/>
      <c r="O11" s="170"/>
    </row>
    <row r="12" spans="2:15" x14ac:dyDescent="0.3">
      <c r="B12" s="176" t="s">
        <v>391</v>
      </c>
      <c r="C12" s="268" t="s">
        <v>251</v>
      </c>
      <c r="D12" s="177"/>
      <c r="E12" s="178"/>
      <c r="F12" s="268" t="s">
        <v>251</v>
      </c>
      <c r="G12" s="268" t="s">
        <v>251</v>
      </c>
      <c r="H12" s="179"/>
      <c r="I12" s="175"/>
      <c r="J12" s="175"/>
      <c r="K12" s="170"/>
      <c r="L12" s="170"/>
      <c r="M12" s="170"/>
      <c r="N12" s="170"/>
      <c r="O12" s="170"/>
    </row>
    <row r="13" spans="2:15" x14ac:dyDescent="0.3">
      <c r="B13" s="176" t="s">
        <v>392</v>
      </c>
      <c r="C13" s="268" t="s">
        <v>251</v>
      </c>
      <c r="D13" s="177"/>
      <c r="E13" s="178"/>
      <c r="F13" s="268" t="s">
        <v>251</v>
      </c>
      <c r="G13" s="268" t="s">
        <v>251</v>
      </c>
      <c r="H13" s="179"/>
      <c r="I13" s="175"/>
      <c r="J13" s="175"/>
      <c r="K13" s="170"/>
      <c r="L13" s="170"/>
      <c r="M13" s="170"/>
      <c r="N13" s="170"/>
      <c r="O13" s="170"/>
    </row>
    <row r="14" spans="2:15" x14ac:dyDescent="0.3">
      <c r="B14" s="176" t="s">
        <v>393</v>
      </c>
      <c r="C14" s="268" t="s">
        <v>251</v>
      </c>
      <c r="D14" s="177"/>
      <c r="E14" s="178"/>
      <c r="F14" s="268" t="s">
        <v>251</v>
      </c>
      <c r="G14" s="268" t="s">
        <v>251</v>
      </c>
      <c r="H14" s="179"/>
      <c r="I14" s="175"/>
      <c r="J14" s="175"/>
      <c r="K14" s="170"/>
      <c r="L14" s="170"/>
      <c r="M14" s="170"/>
      <c r="N14" s="170"/>
      <c r="O14" s="170"/>
    </row>
    <row r="15" spans="2:15" x14ac:dyDescent="0.3">
      <c r="B15" s="180" t="s">
        <v>394</v>
      </c>
      <c r="C15" s="268" t="s">
        <v>251</v>
      </c>
      <c r="D15" s="177"/>
      <c r="E15" s="178"/>
      <c r="F15" s="268" t="s">
        <v>251</v>
      </c>
      <c r="G15" s="268" t="s">
        <v>251</v>
      </c>
      <c r="H15" s="182"/>
      <c r="I15" s="175"/>
      <c r="J15" s="175"/>
      <c r="K15" s="170"/>
      <c r="L15" s="170"/>
      <c r="M15" s="170"/>
      <c r="N15" s="170"/>
      <c r="O15" s="170"/>
    </row>
    <row r="16" spans="2:15" x14ac:dyDescent="0.3">
      <c r="B16" s="180" t="s">
        <v>395</v>
      </c>
      <c r="C16" s="268" t="s">
        <v>251</v>
      </c>
      <c r="D16" s="177"/>
      <c r="E16" s="178"/>
      <c r="F16" s="268" t="s">
        <v>251</v>
      </c>
      <c r="G16" s="268" t="s">
        <v>251</v>
      </c>
      <c r="H16" s="182"/>
      <c r="I16" s="175"/>
      <c r="J16" s="175"/>
      <c r="K16" s="170"/>
      <c r="L16" s="170"/>
      <c r="M16" s="170"/>
      <c r="N16" s="170"/>
      <c r="O16" s="170"/>
    </row>
    <row r="17" spans="2:15" x14ac:dyDescent="0.3">
      <c r="B17" s="180" t="s">
        <v>396</v>
      </c>
      <c r="C17" s="268" t="s">
        <v>251</v>
      </c>
      <c r="D17" s="177"/>
      <c r="E17" s="178"/>
      <c r="F17" s="268" t="s">
        <v>251</v>
      </c>
      <c r="G17" s="268" t="s">
        <v>251</v>
      </c>
      <c r="H17" s="182"/>
      <c r="I17" s="175"/>
      <c r="J17" s="175"/>
      <c r="K17" s="170"/>
      <c r="L17" s="170"/>
      <c r="M17" s="170"/>
      <c r="N17" s="170"/>
      <c r="O17" s="170"/>
    </row>
    <row r="18" spans="2:15" x14ac:dyDescent="0.3">
      <c r="B18" s="180" t="s">
        <v>397</v>
      </c>
      <c r="C18" s="268" t="s">
        <v>251</v>
      </c>
      <c r="D18" s="177"/>
      <c r="E18" s="178"/>
      <c r="F18" s="268" t="s">
        <v>251</v>
      </c>
      <c r="G18" s="268" t="s">
        <v>251</v>
      </c>
      <c r="H18" s="182"/>
      <c r="I18" s="175"/>
      <c r="J18" s="175"/>
      <c r="K18" s="170"/>
      <c r="L18" s="170"/>
      <c r="M18" s="170"/>
      <c r="N18" s="170"/>
      <c r="O18" s="170"/>
    </row>
    <row r="19" spans="2:15" x14ac:dyDescent="0.3">
      <c r="B19" s="180" t="s">
        <v>398</v>
      </c>
      <c r="C19" s="268" t="s">
        <v>251</v>
      </c>
      <c r="D19" s="177"/>
      <c r="E19" s="178"/>
      <c r="F19" s="268" t="s">
        <v>251</v>
      </c>
      <c r="G19" s="268" t="s">
        <v>251</v>
      </c>
      <c r="H19" s="182"/>
      <c r="I19" s="175"/>
      <c r="J19" s="175"/>
      <c r="K19" s="170"/>
      <c r="L19" s="170"/>
      <c r="M19" s="170"/>
      <c r="N19" s="170"/>
      <c r="O19" s="170"/>
    </row>
    <row r="20" spans="2:15" x14ac:dyDescent="0.3">
      <c r="B20" s="180" t="s">
        <v>399</v>
      </c>
      <c r="C20" s="268" t="s">
        <v>251</v>
      </c>
      <c r="D20" s="177"/>
      <c r="E20" s="178"/>
      <c r="F20" s="268" t="s">
        <v>251</v>
      </c>
      <c r="G20" s="268" t="s">
        <v>251</v>
      </c>
      <c r="H20" s="182"/>
      <c r="I20" s="175"/>
      <c r="J20" s="175"/>
      <c r="K20" s="170"/>
      <c r="L20" s="170"/>
      <c r="M20" s="170"/>
      <c r="N20" s="170"/>
      <c r="O20" s="170"/>
    </row>
    <row r="21" spans="2:15" x14ac:dyDescent="0.3">
      <c r="B21" s="180" t="s">
        <v>400</v>
      </c>
      <c r="C21" s="268" t="s">
        <v>251</v>
      </c>
      <c r="D21" s="177"/>
      <c r="E21" s="178"/>
      <c r="F21" s="268" t="s">
        <v>251</v>
      </c>
      <c r="G21" s="268" t="s">
        <v>251</v>
      </c>
      <c r="H21" s="182"/>
      <c r="I21" s="175"/>
      <c r="J21" s="175"/>
      <c r="K21" s="170"/>
      <c r="L21" s="170"/>
      <c r="M21" s="170"/>
      <c r="N21" s="170"/>
      <c r="O21" s="170"/>
    </row>
    <row r="22" spans="2:15" x14ac:dyDescent="0.3">
      <c r="B22" s="180" t="s">
        <v>401</v>
      </c>
      <c r="C22" s="268" t="s">
        <v>251</v>
      </c>
      <c r="D22" s="177"/>
      <c r="E22" s="178"/>
      <c r="F22" s="268" t="s">
        <v>251</v>
      </c>
      <c r="G22" s="268" t="s">
        <v>251</v>
      </c>
      <c r="H22" s="182"/>
      <c r="I22" s="175"/>
      <c r="J22" s="175"/>
      <c r="K22" s="170"/>
      <c r="L22" s="170"/>
      <c r="M22" s="170"/>
      <c r="N22" s="170"/>
      <c r="O22" s="170"/>
    </row>
    <row r="23" spans="2:15" x14ac:dyDescent="0.3">
      <c r="B23" s="180" t="s">
        <v>402</v>
      </c>
      <c r="C23" s="268" t="s">
        <v>251</v>
      </c>
      <c r="D23" s="177"/>
      <c r="E23" s="178"/>
      <c r="F23" s="268" t="s">
        <v>251</v>
      </c>
      <c r="G23" s="268" t="s">
        <v>251</v>
      </c>
      <c r="H23" s="182"/>
      <c r="I23" s="175"/>
      <c r="J23" s="175"/>
      <c r="K23" s="170"/>
      <c r="L23" s="170"/>
      <c r="M23" s="170"/>
      <c r="N23" s="170"/>
      <c r="O23" s="170"/>
    </row>
    <row r="24" spans="2:15" x14ac:dyDescent="0.3">
      <c r="B24" s="180" t="s">
        <v>403</v>
      </c>
      <c r="C24" s="268" t="s">
        <v>251</v>
      </c>
      <c r="D24" s="177"/>
      <c r="E24" s="178"/>
      <c r="F24" s="268" t="s">
        <v>251</v>
      </c>
      <c r="G24" s="268" t="s">
        <v>251</v>
      </c>
      <c r="H24" s="182"/>
      <c r="I24" s="175"/>
      <c r="J24" s="175"/>
      <c r="K24" s="170"/>
      <c r="L24" s="170"/>
      <c r="M24" s="170"/>
      <c r="N24" s="170"/>
      <c r="O24" s="170"/>
    </row>
    <row r="25" spans="2:15" x14ac:dyDescent="0.3">
      <c r="B25" s="180" t="s">
        <v>404</v>
      </c>
      <c r="C25" s="268" t="s">
        <v>251</v>
      </c>
      <c r="D25" s="177"/>
      <c r="E25" s="178"/>
      <c r="F25" s="268" t="s">
        <v>251</v>
      </c>
      <c r="G25" s="268" t="s">
        <v>251</v>
      </c>
      <c r="H25" s="182"/>
      <c r="I25" s="175"/>
      <c r="J25" s="175"/>
      <c r="K25" s="170"/>
      <c r="L25" s="170"/>
      <c r="M25" s="170"/>
      <c r="N25" s="170"/>
      <c r="O25" s="170"/>
    </row>
    <row r="26" spans="2:15" x14ac:dyDescent="0.3">
      <c r="B26" s="180" t="s">
        <v>405</v>
      </c>
      <c r="C26" s="268" t="s">
        <v>251</v>
      </c>
      <c r="D26" s="181"/>
      <c r="E26" s="178"/>
      <c r="F26" s="268" t="s">
        <v>251</v>
      </c>
      <c r="G26" s="268" t="s">
        <v>251</v>
      </c>
      <c r="H26" s="182"/>
      <c r="I26" s="175"/>
      <c r="J26" s="175"/>
      <c r="K26" s="170"/>
      <c r="L26" s="170"/>
      <c r="M26" s="170"/>
      <c r="N26" s="170"/>
      <c r="O26" s="170"/>
    </row>
    <row r="27" spans="2:15" x14ac:dyDescent="0.3">
      <c r="B27" s="183" t="s">
        <v>406</v>
      </c>
      <c r="C27" s="268" t="s">
        <v>251</v>
      </c>
      <c r="D27" s="181"/>
      <c r="E27" s="178"/>
      <c r="F27" s="268" t="s">
        <v>251</v>
      </c>
      <c r="G27" s="268" t="s">
        <v>251</v>
      </c>
      <c r="H27" s="182"/>
      <c r="I27" s="175"/>
      <c r="J27" s="175"/>
      <c r="K27" s="170"/>
      <c r="L27" s="170"/>
      <c r="M27" s="170"/>
      <c r="N27" s="170"/>
      <c r="O27" s="170"/>
    </row>
    <row r="28" spans="2:15" x14ac:dyDescent="0.3">
      <c r="B28" s="183" t="s">
        <v>407</v>
      </c>
      <c r="C28" s="268" t="s">
        <v>251</v>
      </c>
      <c r="D28" s="181"/>
      <c r="E28" s="178"/>
      <c r="F28" s="268" t="s">
        <v>251</v>
      </c>
      <c r="G28" s="268" t="s">
        <v>251</v>
      </c>
      <c r="H28" s="182"/>
      <c r="I28" s="175"/>
      <c r="J28" s="285"/>
      <c r="K28" s="170"/>
      <c r="L28" s="170"/>
      <c r="M28" s="170"/>
      <c r="N28" s="170"/>
      <c r="O28" s="170"/>
    </row>
    <row r="29" spans="2:15" x14ac:dyDescent="0.3">
      <c r="B29" s="185" t="s">
        <v>408</v>
      </c>
      <c r="C29" s="268" t="s">
        <v>251</v>
      </c>
      <c r="D29" s="181"/>
      <c r="E29" s="178"/>
      <c r="F29" s="268" t="s">
        <v>251</v>
      </c>
      <c r="G29" s="268" t="s">
        <v>251</v>
      </c>
      <c r="H29" s="182"/>
      <c r="I29" s="184"/>
      <c r="J29" s="184"/>
      <c r="K29" s="184"/>
      <c r="L29" s="184"/>
      <c r="M29" s="184"/>
      <c r="N29" s="184"/>
      <c r="O29" s="184"/>
    </row>
    <row r="30" spans="2:15" x14ac:dyDescent="0.3">
      <c r="B30" s="185" t="s">
        <v>409</v>
      </c>
      <c r="C30" s="268" t="s">
        <v>251</v>
      </c>
      <c r="D30" s="181"/>
      <c r="E30" s="178"/>
      <c r="F30" s="268" t="s">
        <v>251</v>
      </c>
      <c r="G30" s="268" t="s">
        <v>251</v>
      </c>
      <c r="H30" s="182"/>
      <c r="I30" s="184"/>
      <c r="J30" s="184"/>
      <c r="K30" s="184"/>
      <c r="L30" s="184"/>
      <c r="M30" s="184"/>
      <c r="N30" s="184"/>
      <c r="O30" s="184"/>
    </row>
    <row r="31" spans="2:15" x14ac:dyDescent="0.3">
      <c r="B31" s="83"/>
      <c r="C31" s="83"/>
    </row>
    <row r="32" spans="2:15" x14ac:dyDescent="0.3">
      <c r="B32" s="83"/>
      <c r="C32" s="83"/>
    </row>
    <row r="33" spans="2:3" x14ac:dyDescent="0.3">
      <c r="B33" s="83"/>
      <c r="C33" s="83"/>
    </row>
    <row r="34" spans="2:3" x14ac:dyDescent="0.3">
      <c r="B34" s="83"/>
      <c r="C34" s="83"/>
    </row>
    <row r="35" spans="2:3" x14ac:dyDescent="0.3">
      <c r="B35" s="1"/>
      <c r="C35" s="1"/>
    </row>
    <row r="36" spans="2:3" x14ac:dyDescent="0.3">
      <c r="B36" s="1"/>
      <c r="C36" s="1"/>
    </row>
  </sheetData>
  <sheetProtection sheet="1" objects="1" scenarios="1"/>
  <protectedRanges>
    <protectedRange sqref="B29:B30" name="Range2"/>
    <protectedRange sqref="C9:H30" name="Range1"/>
  </protectedRanges>
  <mergeCells count="1">
    <mergeCell ref="D7:H7"/>
  </mergeCells>
  <dataValidations count="2">
    <dataValidation type="list" allowBlank="1" showInputMessage="1" sqref="C9:C30 G9:G30" xr:uid="{EB603286-75A3-42A7-A9D9-361FF8B05E00}">
      <formula1>"&lt;Select One&gt;,Yes,No"</formula1>
    </dataValidation>
    <dataValidation type="list" allowBlank="1" showInputMessage="1" sqref="F9:F30" xr:uid="{36F30B85-C58F-4C36-A7C2-3258DADA8758}">
      <formula1>"&lt;Select One&gt;,In-House,Outsourced"</formula1>
    </dataValidation>
  </dataValidations>
  <pageMargins left="0.7" right="0.7" top="0.75" bottom="0.75" header="0.3" footer="0.3"/>
  <pageSetup scale="5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477C1-B73D-4BA8-9E33-A6373C07429B}">
  <sheetPr>
    <tabColor theme="6" tint="0.79998168889431442"/>
  </sheetPr>
  <dimension ref="B1:J33"/>
  <sheetViews>
    <sheetView workbookViewId="0">
      <selection activeCell="C21" sqref="C21"/>
    </sheetView>
  </sheetViews>
  <sheetFormatPr defaultColWidth="8.59765625" defaultRowHeight="14.4" x14ac:dyDescent="0.3"/>
  <cols>
    <col min="1" max="1" width="2.3984375" style="1" customWidth="1"/>
    <col min="2" max="2" width="38.09765625" style="1" customWidth="1"/>
    <col min="3" max="3" width="26.8984375" style="1" bestFit="1" customWidth="1"/>
    <col min="4" max="6" width="21.59765625" style="1" bestFit="1" customWidth="1"/>
    <col min="7" max="7" width="16.59765625" style="1" customWidth="1"/>
    <col min="8" max="8" width="23.3984375" style="1" customWidth="1"/>
    <col min="9" max="9" width="8.59765625" style="1"/>
    <col min="10" max="10" width="26.3984375" style="1" customWidth="1"/>
    <col min="11" max="16384" width="8.59765625" style="1"/>
  </cols>
  <sheetData>
    <row r="1" spans="2:10" ht="15.6" x14ac:dyDescent="0.3">
      <c r="B1" s="20" t="str">
        <f>INPUT!$C$3</f>
        <v>Albemarle County</v>
      </c>
    </row>
    <row r="2" spans="2:10" ht="15.6" x14ac:dyDescent="0.3">
      <c r="B2" s="20" t="str">
        <f>INPUT!$D$11</f>
        <v>RFP#&lt;######&gt;</v>
      </c>
    </row>
    <row r="3" spans="2:10" ht="15.6" x14ac:dyDescent="0.3">
      <c r="B3" s="20" t="str">
        <f>INPUT!$C$23</f>
        <v>Medical</v>
      </c>
    </row>
    <row r="4" spans="2:10" ht="15.6" x14ac:dyDescent="0.3">
      <c r="B4" s="23" t="str">
        <f>INPUT!F64</f>
        <v>Financial Proposal Form 4.1 - Medical Repricing Summary Analysis</v>
      </c>
    </row>
    <row r="8" spans="2:10" ht="15.6" x14ac:dyDescent="0.3">
      <c r="B8" s="393" t="s">
        <v>410</v>
      </c>
      <c r="C8" s="394"/>
      <c r="D8" s="394"/>
      <c r="E8" s="394"/>
      <c r="F8" s="394"/>
      <c r="G8" s="394"/>
      <c r="H8" s="33"/>
      <c r="I8" s="33"/>
      <c r="J8" s="33"/>
    </row>
    <row r="9" spans="2:10" s="66" customFormat="1" ht="13.8" thickBot="1" x14ac:dyDescent="0.3">
      <c r="B9" s="186"/>
      <c r="C9" s="186"/>
      <c r="D9" s="186"/>
      <c r="E9" s="186"/>
      <c r="F9" s="186"/>
      <c r="G9" s="186"/>
      <c r="H9" s="186"/>
      <c r="I9" s="186"/>
      <c r="J9" s="186"/>
    </row>
    <row r="10" spans="2:10" s="66" customFormat="1" ht="13.8" thickBot="1" x14ac:dyDescent="0.3">
      <c r="B10" s="89" t="s">
        <v>243</v>
      </c>
      <c r="C10" s="395">
        <f>'Instructions &amp; Info'!$C$59</f>
        <v>0</v>
      </c>
      <c r="D10" s="396"/>
      <c r="E10" s="396"/>
      <c r="F10" s="396"/>
      <c r="G10" s="397"/>
      <c r="H10" s="186"/>
      <c r="I10" s="186"/>
      <c r="J10" s="186"/>
    </row>
    <row r="11" spans="2:10" s="66" customFormat="1" ht="13.2" x14ac:dyDescent="0.25">
      <c r="B11" s="33"/>
      <c r="C11" s="194"/>
      <c r="D11" s="194"/>
      <c r="E11" s="186"/>
      <c r="F11" s="186"/>
      <c r="G11" s="186"/>
      <c r="H11" s="186"/>
      <c r="I11" s="186"/>
      <c r="J11" s="186"/>
    </row>
    <row r="12" spans="2:10" s="66" customFormat="1" ht="13.2" x14ac:dyDescent="0.25">
      <c r="B12" s="34" t="s">
        <v>411</v>
      </c>
      <c r="C12" s="194"/>
      <c r="D12" s="194"/>
      <c r="E12" s="186"/>
      <c r="F12" s="186"/>
      <c r="G12" s="186"/>
      <c r="H12" s="186"/>
      <c r="I12" s="186"/>
      <c r="J12" s="186"/>
    </row>
    <row r="13" spans="2:10" s="66" customFormat="1" ht="35.4" customHeight="1" x14ac:dyDescent="0.25">
      <c r="B13" s="398" t="s">
        <v>412</v>
      </c>
      <c r="C13" s="398"/>
      <c r="D13" s="398"/>
      <c r="E13" s="398"/>
      <c r="F13" s="398"/>
      <c r="G13" s="398"/>
      <c r="H13" s="186"/>
      <c r="I13" s="186"/>
      <c r="J13" s="186"/>
    </row>
    <row r="14" spans="2:10" s="66" customFormat="1" ht="13.2" x14ac:dyDescent="0.25">
      <c r="B14" s="189"/>
      <c r="C14" s="265" t="s">
        <v>413</v>
      </c>
      <c r="D14" s="265" t="s">
        <v>413</v>
      </c>
      <c r="E14" s="265" t="s">
        <v>413</v>
      </c>
      <c r="F14" s="265" t="s">
        <v>413</v>
      </c>
      <c r="G14" s="186"/>
      <c r="H14" s="186"/>
      <c r="I14" s="186"/>
      <c r="J14" s="186"/>
    </row>
    <row r="15" spans="2:10" s="66" customFormat="1" ht="29.4" thickBot="1" x14ac:dyDescent="0.3">
      <c r="B15" s="195" t="s">
        <v>414</v>
      </c>
      <c r="C15" s="195" t="s">
        <v>415</v>
      </c>
      <c r="D15" s="195" t="s">
        <v>416</v>
      </c>
      <c r="E15" s="195" t="s">
        <v>417</v>
      </c>
      <c r="F15" s="195" t="s">
        <v>418</v>
      </c>
      <c r="G15" s="195" t="s">
        <v>419</v>
      </c>
      <c r="H15" s="186"/>
      <c r="I15" s="186"/>
      <c r="J15" s="186"/>
    </row>
    <row r="16" spans="2:10" s="66" customFormat="1" ht="13.8" thickTop="1" x14ac:dyDescent="0.25">
      <c r="B16" s="228" t="s">
        <v>420</v>
      </c>
      <c r="C16" s="196"/>
      <c r="D16" s="197"/>
      <c r="E16" s="197"/>
      <c r="F16" s="196"/>
      <c r="G16" s="198"/>
      <c r="H16" s="186"/>
      <c r="I16" s="186"/>
      <c r="J16" s="186"/>
    </row>
    <row r="17" spans="2:10" s="66" customFormat="1" ht="13.2" x14ac:dyDescent="0.25">
      <c r="B17" s="229" t="s">
        <v>421</v>
      </c>
      <c r="C17" s="191"/>
      <c r="D17" s="191"/>
      <c r="E17" s="191"/>
      <c r="F17" s="190"/>
      <c r="G17" s="192"/>
      <c r="H17" s="186"/>
      <c r="I17" s="186"/>
      <c r="J17" s="186"/>
    </row>
    <row r="18" spans="2:10" s="66" customFormat="1" ht="13.2" x14ac:dyDescent="0.25">
      <c r="B18" s="229" t="s">
        <v>422</v>
      </c>
      <c r="C18" s="190"/>
      <c r="D18" s="191"/>
      <c r="E18" s="191"/>
      <c r="F18" s="190"/>
      <c r="G18" s="192"/>
      <c r="H18" s="186"/>
      <c r="I18" s="186"/>
      <c r="J18" s="186"/>
    </row>
    <row r="19" spans="2:10" s="66" customFormat="1" ht="26.4" x14ac:dyDescent="0.25">
      <c r="B19" s="229" t="s">
        <v>423</v>
      </c>
      <c r="C19" s="191"/>
      <c r="D19" s="191"/>
      <c r="E19" s="191"/>
      <c r="F19" s="191"/>
      <c r="G19" s="192"/>
      <c r="H19" s="186"/>
      <c r="I19" s="186"/>
      <c r="J19" s="186"/>
    </row>
    <row r="20" spans="2:10" s="66" customFormat="1" ht="26.4" x14ac:dyDescent="0.25">
      <c r="B20" s="229" t="s">
        <v>424</v>
      </c>
      <c r="C20" s="191"/>
      <c r="D20" s="191"/>
      <c r="E20" s="191"/>
      <c r="F20" s="191"/>
      <c r="G20" s="192"/>
      <c r="H20" s="186"/>
      <c r="I20" s="186"/>
      <c r="J20" s="186"/>
    </row>
    <row r="21" spans="2:10" s="66" customFormat="1" ht="13.2" x14ac:dyDescent="0.25">
      <c r="B21" s="199" t="s">
        <v>241</v>
      </c>
      <c r="C21" s="192">
        <f>SUM(C16:C20)</f>
        <v>0</v>
      </c>
      <c r="D21" s="192">
        <f>SUM(D16:D20)</f>
        <v>0</v>
      </c>
      <c r="E21" s="192">
        <f>SUM(E16:E20)</f>
        <v>0</v>
      </c>
      <c r="F21" s="192">
        <f>SUM(F16:F20)</f>
        <v>0</v>
      </c>
      <c r="G21" s="192">
        <f>SUM(G16:G20)</f>
        <v>0</v>
      </c>
      <c r="H21" s="186"/>
      <c r="I21" s="186"/>
      <c r="J21" s="186"/>
    </row>
    <row r="22" spans="2:10" s="66" customFormat="1" ht="13.2" x14ac:dyDescent="0.25">
      <c r="B22" s="186"/>
      <c r="C22" s="186"/>
      <c r="D22" s="186"/>
      <c r="E22" s="186"/>
      <c r="F22" s="186"/>
      <c r="G22" s="186"/>
      <c r="H22" s="186"/>
      <c r="I22" s="186"/>
      <c r="J22" s="186"/>
    </row>
    <row r="23" spans="2:10" s="66" customFormat="1" ht="13.35" customHeight="1" x14ac:dyDescent="0.25">
      <c r="B23" s="399" t="s">
        <v>425</v>
      </c>
      <c r="C23" s="399"/>
      <c r="D23" s="399"/>
      <c r="E23" s="399"/>
      <c r="F23" s="186"/>
      <c r="G23" s="186"/>
      <c r="H23" s="186"/>
      <c r="I23" s="186"/>
      <c r="J23" s="186"/>
    </row>
    <row r="24" spans="2:10" s="66" customFormat="1" ht="13.2" x14ac:dyDescent="0.25">
      <c r="B24" s="193"/>
      <c r="C24" s="193"/>
      <c r="D24" s="193"/>
      <c r="E24" s="193"/>
      <c r="F24" s="186"/>
      <c r="G24" s="186"/>
      <c r="H24" s="186"/>
      <c r="I24" s="186"/>
      <c r="J24" s="186"/>
    </row>
    <row r="25" spans="2:10" s="66" customFormat="1" ht="29.4" thickBot="1" x14ac:dyDescent="0.3">
      <c r="B25" s="195"/>
      <c r="C25" s="195" t="s">
        <v>426</v>
      </c>
      <c r="D25" s="195" t="s">
        <v>427</v>
      </c>
      <c r="E25" s="195" t="s">
        <v>428</v>
      </c>
      <c r="F25" s="195" t="s">
        <v>429</v>
      </c>
      <c r="G25" s="195" t="s">
        <v>430</v>
      </c>
      <c r="H25" s="186"/>
      <c r="I25" s="186"/>
      <c r="J25" s="186"/>
    </row>
    <row r="26" spans="2:10" s="66" customFormat="1" ht="13.8" thickTop="1" x14ac:dyDescent="0.25">
      <c r="B26" s="228" t="s">
        <v>431</v>
      </c>
      <c r="C26" s="196"/>
      <c r="D26" s="197"/>
      <c r="E26" s="197"/>
      <c r="F26" s="196"/>
      <c r="G26" s="198"/>
      <c r="H26" s="186"/>
      <c r="I26" s="186"/>
      <c r="J26" s="186"/>
    </row>
    <row r="27" spans="2:10" s="66" customFormat="1" ht="13.2" x14ac:dyDescent="0.25">
      <c r="B27" s="229" t="s">
        <v>422</v>
      </c>
      <c r="C27" s="191"/>
      <c r="D27" s="191"/>
      <c r="E27" s="191"/>
      <c r="F27" s="190"/>
      <c r="G27" s="192"/>
      <c r="H27" s="186"/>
      <c r="I27" s="186"/>
      <c r="J27" s="186"/>
    </row>
    <row r="28" spans="2:10" s="66" customFormat="1" ht="26.4" x14ac:dyDescent="0.25">
      <c r="B28" s="229" t="s">
        <v>423</v>
      </c>
      <c r="C28" s="190"/>
      <c r="D28" s="191"/>
      <c r="E28" s="191"/>
      <c r="F28" s="190"/>
      <c r="G28" s="192"/>
      <c r="H28" s="186"/>
      <c r="I28" s="186"/>
      <c r="J28" s="186"/>
    </row>
    <row r="29" spans="2:10" s="66" customFormat="1" ht="26.4" x14ac:dyDescent="0.25">
      <c r="B29" s="229" t="s">
        <v>424</v>
      </c>
      <c r="C29" s="191"/>
      <c r="D29" s="191"/>
      <c r="E29" s="191"/>
      <c r="F29" s="191"/>
      <c r="G29" s="192"/>
      <c r="H29" s="186"/>
      <c r="I29" s="186"/>
      <c r="J29" s="186"/>
    </row>
    <row r="30" spans="2:10" s="66" customFormat="1" ht="13.2" x14ac:dyDescent="0.25">
      <c r="B30" s="199" t="s">
        <v>241</v>
      </c>
      <c r="C30" s="192">
        <f>SUM(C26:C29)</f>
        <v>0</v>
      </c>
      <c r="D30" s="192">
        <f>SUM(D26:D29)</f>
        <v>0</v>
      </c>
      <c r="E30" s="192">
        <f>SUM(E26:E29)</f>
        <v>0</v>
      </c>
      <c r="F30" s="192">
        <f>SUM(F26:F29)</f>
        <v>0</v>
      </c>
      <c r="G30" s="192">
        <f t="shared" ref="G30" si="0">SUM(G26:G29)</f>
        <v>0</v>
      </c>
      <c r="H30" s="186"/>
      <c r="I30" s="186"/>
      <c r="J30" s="186"/>
    </row>
    <row r="31" spans="2:10" x14ac:dyDescent="0.3">
      <c r="B31" s="188"/>
      <c r="C31" s="187"/>
      <c r="D31" s="187"/>
      <c r="E31" s="188"/>
      <c r="F31" s="186"/>
      <c r="G31" s="186"/>
      <c r="H31" s="186"/>
      <c r="I31" s="186"/>
      <c r="J31" s="186"/>
    </row>
    <row r="32" spans="2:10" x14ac:dyDescent="0.3">
      <c r="B32" s="188"/>
      <c r="C32" s="187"/>
      <c r="D32" s="187"/>
      <c r="E32" s="188"/>
      <c r="F32" s="186"/>
      <c r="G32" s="186"/>
      <c r="H32" s="186"/>
      <c r="I32" s="186"/>
      <c r="J32" s="186"/>
    </row>
    <row r="33" spans="2:10" x14ac:dyDescent="0.3">
      <c r="B33" s="188"/>
      <c r="C33" s="187"/>
      <c r="D33" s="187"/>
      <c r="E33" s="188"/>
      <c r="F33" s="186"/>
      <c r="G33" s="186"/>
      <c r="H33" s="186"/>
      <c r="I33" s="186"/>
      <c r="J33" s="186"/>
    </row>
  </sheetData>
  <sheetProtection sheet="1" objects="1" scenarios="1"/>
  <protectedRanges>
    <protectedRange sqref="C26:G29" name="Range3"/>
    <protectedRange sqref="C16:G20" name="Range2"/>
    <protectedRange sqref="C14:F14" name="Range1"/>
  </protectedRanges>
  <mergeCells count="4">
    <mergeCell ref="B8:G8"/>
    <mergeCell ref="C10:G10"/>
    <mergeCell ref="B13:G13"/>
    <mergeCell ref="B23:E23"/>
  </mergeCells>
  <pageMargins left="0.7" right="0.7" top="0.75" bottom="0.75" header="0.3" footer="0.3"/>
  <pageSetup scale="54" orientation="landscape" r:id="rId1"/>
  <extLst>
    <ext xmlns:x14="http://schemas.microsoft.com/office/spreadsheetml/2009/9/main" uri="{CCE6A557-97BC-4b89-ADB6-D9C93CAAB3DF}">
      <x14:dataValidations xmlns:xm="http://schemas.microsoft.com/office/excel/2006/main" count="1">
        <x14:dataValidation type="list" allowBlank="1" showInputMessage="1" xr:uid="{7B0F317E-5143-4AEA-B25F-09306A4FAD22}">
          <x14:formula1>
            <xm:f>'Instructions &amp; Info'!$C$64:$C$65</xm:f>
          </x14:formula1>
          <xm:sqref>C14:F14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5D03-030C-43A9-AAB3-A0D49F056E15}">
  <sheetPr>
    <tabColor theme="6" tint="0.79998168889431442"/>
  </sheetPr>
  <dimension ref="B1:L38"/>
  <sheetViews>
    <sheetView workbookViewId="0">
      <selection activeCell="C9" sqref="C9"/>
    </sheetView>
  </sheetViews>
  <sheetFormatPr defaultColWidth="8.59765625" defaultRowHeight="14.4" x14ac:dyDescent="0.3"/>
  <cols>
    <col min="1" max="1" width="2.09765625" style="1" customWidth="1"/>
    <col min="2" max="2" width="39.59765625" style="1" customWidth="1"/>
    <col min="3" max="6" width="23.59765625" style="1" bestFit="1" customWidth="1"/>
    <col min="7" max="10" width="8.59765625" style="1"/>
    <col min="11" max="12" width="14.09765625" style="1" customWidth="1"/>
    <col min="13" max="16384" width="8.59765625" style="1"/>
  </cols>
  <sheetData>
    <row r="1" spans="2:12" ht="15.6" x14ac:dyDescent="0.3">
      <c r="B1" s="20" t="str">
        <f>INPUT!$C$3</f>
        <v>Albemarle County</v>
      </c>
      <c r="C1" s="21"/>
    </row>
    <row r="2" spans="2:12" ht="15.6" x14ac:dyDescent="0.3">
      <c r="B2" s="20" t="str">
        <f>INPUT!$D$11</f>
        <v>RFP#&lt;######&gt;</v>
      </c>
      <c r="C2" s="21"/>
    </row>
    <row r="3" spans="2:12" ht="15.6" customHeight="1" x14ac:dyDescent="0.3">
      <c r="B3" s="20" t="str">
        <f>INPUT!$C$23</f>
        <v>Medical</v>
      </c>
      <c r="C3" s="73"/>
    </row>
    <row r="4" spans="2:12" ht="15.6" x14ac:dyDescent="0.3">
      <c r="B4" s="28" t="str">
        <f>INPUT!F68</f>
        <v>Financial Proposal Form 4.0 - Average Medical Discount by Product</v>
      </c>
    </row>
    <row r="6" spans="2:12" ht="15.6" x14ac:dyDescent="0.3">
      <c r="B6" s="400" t="s">
        <v>121</v>
      </c>
      <c r="C6" s="401"/>
      <c r="D6" s="401"/>
      <c r="E6" s="401"/>
      <c r="F6" s="401"/>
    </row>
    <row r="7" spans="2:12" ht="15.6" x14ac:dyDescent="0.3">
      <c r="B7" s="234"/>
      <c r="C7" s="234"/>
      <c r="D7" s="234"/>
      <c r="E7" s="234"/>
      <c r="F7" s="234"/>
    </row>
    <row r="8" spans="2:12" ht="15.6" x14ac:dyDescent="0.3">
      <c r="B8" s="246" t="s">
        <v>432</v>
      </c>
      <c r="C8" s="234"/>
      <c r="D8" s="234"/>
      <c r="E8" s="234"/>
      <c r="F8" s="234"/>
    </row>
    <row r="9" spans="2:12" ht="15.6" x14ac:dyDescent="0.3">
      <c r="B9" s="247" t="s">
        <v>433</v>
      </c>
      <c r="C9" s="234"/>
      <c r="D9" s="234"/>
      <c r="E9" s="234"/>
      <c r="F9" s="234"/>
    </row>
    <row r="10" spans="2:12" ht="15.6" x14ac:dyDescent="0.3">
      <c r="B10" s="247" t="s">
        <v>434</v>
      </c>
      <c r="C10" s="234"/>
      <c r="D10" s="234"/>
      <c r="E10" s="234"/>
      <c r="F10" s="234"/>
    </row>
    <row r="11" spans="2:12" ht="15.6" x14ac:dyDescent="0.3">
      <c r="B11" s="247" t="s">
        <v>435</v>
      </c>
      <c r="C11" s="234"/>
      <c r="D11" s="234"/>
      <c r="E11" s="234"/>
      <c r="F11" s="234"/>
    </row>
    <row r="12" spans="2:12" ht="16.2" thickBot="1" x14ac:dyDescent="0.35">
      <c r="B12" s="247"/>
      <c r="C12" s="234"/>
      <c r="D12" s="234"/>
      <c r="E12" s="234"/>
      <c r="F12" s="234"/>
    </row>
    <row r="13" spans="2:12" ht="15" thickBot="1" x14ac:dyDescent="0.35">
      <c r="B13" s="89" t="s">
        <v>243</v>
      </c>
      <c r="C13" s="402">
        <f>'Instructions &amp; Info'!$C$59</f>
        <v>0</v>
      </c>
      <c r="D13" s="403"/>
      <c r="E13" s="403"/>
      <c r="F13" s="404"/>
    </row>
    <row r="14" spans="2:12" ht="26.4" x14ac:dyDescent="0.3">
      <c r="B14" s="31"/>
      <c r="C14" s="279" t="s">
        <v>436</v>
      </c>
      <c r="D14" s="279" t="s">
        <v>437</v>
      </c>
      <c r="E14" s="279" t="s">
        <v>438</v>
      </c>
      <c r="F14" s="279"/>
      <c r="K14" s="348"/>
      <c r="L14" s="348"/>
    </row>
    <row r="15" spans="2:12" ht="35.1" customHeight="1" x14ac:dyDescent="0.3">
      <c r="B15" s="248"/>
      <c r="C15" s="249" t="s">
        <v>413</v>
      </c>
      <c r="D15" s="249" t="s">
        <v>413</v>
      </c>
      <c r="E15" s="249" t="s">
        <v>413</v>
      </c>
      <c r="F15" s="249" t="s">
        <v>413</v>
      </c>
      <c r="G15" s="235"/>
      <c r="H15" s="235"/>
      <c r="I15" s="235"/>
      <c r="K15" s="349"/>
      <c r="L15" s="349"/>
    </row>
    <row r="16" spans="2:12" ht="35.4" customHeight="1" x14ac:dyDescent="0.3">
      <c r="B16" s="250" t="s">
        <v>439</v>
      </c>
      <c r="C16" s="251"/>
      <c r="D16" s="251"/>
      <c r="E16" s="251"/>
      <c r="F16" s="251"/>
      <c r="G16" s="235"/>
      <c r="H16" s="235"/>
      <c r="I16" s="235"/>
      <c r="K16" s="349"/>
      <c r="L16" s="349"/>
    </row>
    <row r="17" spans="2:12" ht="35.4" customHeight="1" x14ac:dyDescent="0.3">
      <c r="B17" s="250" t="s">
        <v>440</v>
      </c>
      <c r="C17" s="251"/>
      <c r="D17" s="251"/>
      <c r="E17" s="251"/>
      <c r="F17" s="251"/>
      <c r="G17" s="235"/>
      <c r="H17" s="235"/>
      <c r="I17" s="235"/>
      <c r="K17" s="349"/>
      <c r="L17" s="349"/>
    </row>
    <row r="18" spans="2:12" ht="35.4" customHeight="1" x14ac:dyDescent="0.3">
      <c r="B18" s="250" t="s">
        <v>441</v>
      </c>
      <c r="C18" s="251"/>
      <c r="D18" s="251"/>
      <c r="E18" s="251"/>
      <c r="F18" s="251"/>
      <c r="G18" s="235"/>
      <c r="H18" s="235"/>
      <c r="I18" s="235"/>
      <c r="K18" s="349"/>
      <c r="L18" s="349"/>
    </row>
    <row r="19" spans="2:12" ht="35.4" customHeight="1" x14ac:dyDescent="0.3">
      <c r="B19" s="250" t="s">
        <v>442</v>
      </c>
      <c r="C19" s="251"/>
      <c r="D19" s="251"/>
      <c r="E19" s="251"/>
      <c r="F19" s="251"/>
      <c r="G19" s="235"/>
      <c r="H19" s="235"/>
      <c r="I19" s="235"/>
      <c r="K19" s="349"/>
      <c r="L19" s="349"/>
    </row>
    <row r="20" spans="2:12" ht="35.4" customHeight="1" x14ac:dyDescent="0.3">
      <c r="B20" s="250" t="s">
        <v>443</v>
      </c>
      <c r="C20" s="251"/>
      <c r="D20" s="251"/>
      <c r="E20" s="251"/>
      <c r="F20" s="251"/>
      <c r="G20" s="235"/>
      <c r="H20" s="235"/>
      <c r="I20" s="235"/>
    </row>
    <row r="21" spans="2:12" ht="14.4" customHeight="1" x14ac:dyDescent="0.3">
      <c r="B21" s="236"/>
      <c r="C21" s="236"/>
      <c r="D21" s="236"/>
      <c r="E21" s="236"/>
      <c r="F21" s="236"/>
      <c r="G21" s="236"/>
      <c r="H21" s="236"/>
      <c r="I21" s="236"/>
    </row>
    <row r="22" spans="2:12" ht="14.4" customHeight="1" x14ac:dyDescent="0.3">
      <c r="B22" s="236"/>
      <c r="C22" s="236"/>
      <c r="D22" s="236"/>
      <c r="E22" s="236"/>
      <c r="F22" s="236"/>
      <c r="G22" s="236"/>
      <c r="H22" s="236"/>
      <c r="I22" s="236"/>
    </row>
    <row r="23" spans="2:12" x14ac:dyDescent="0.3">
      <c r="B23" s="237"/>
      <c r="C23" s="238"/>
      <c r="D23" s="238"/>
      <c r="E23" s="237"/>
      <c r="F23" s="237"/>
      <c r="G23" s="235"/>
      <c r="H23" s="235"/>
      <c r="I23" s="235"/>
    </row>
    <row r="24" spans="2:12" x14ac:dyDescent="0.3">
      <c r="B24" s="239"/>
      <c r="C24" s="240"/>
      <c r="D24" s="240"/>
      <c r="E24" s="241"/>
      <c r="F24" s="241"/>
      <c r="G24" s="241"/>
      <c r="H24" s="241"/>
      <c r="I24" s="235"/>
      <c r="K24" s="242"/>
    </row>
    <row r="25" spans="2:12" x14ac:dyDescent="0.3">
      <c r="B25" s="241"/>
      <c r="C25" s="240"/>
      <c r="D25" s="240"/>
      <c r="E25" s="241"/>
      <c r="F25" s="241"/>
      <c r="G25" s="241"/>
      <c r="H25" s="241"/>
      <c r="I25" s="235"/>
      <c r="K25" s="243"/>
    </row>
    <row r="26" spans="2:12" x14ac:dyDescent="0.3">
      <c r="B26" s="241"/>
      <c r="C26" s="240"/>
      <c r="D26" s="240"/>
      <c r="E26" s="241"/>
      <c r="F26" s="241"/>
      <c r="G26" s="241"/>
      <c r="H26" s="241"/>
      <c r="I26" s="235"/>
      <c r="K26" s="243"/>
    </row>
    <row r="27" spans="2:12" x14ac:dyDescent="0.3">
      <c r="B27" s="241"/>
      <c r="C27" s="240"/>
      <c r="D27" s="240"/>
      <c r="E27" s="241"/>
      <c r="F27" s="241"/>
      <c r="G27" s="241"/>
      <c r="H27" s="241"/>
      <c r="I27" s="235"/>
      <c r="K27" s="243"/>
    </row>
    <row r="28" spans="2:12" x14ac:dyDescent="0.3">
      <c r="B28" s="237"/>
      <c r="C28" s="238"/>
      <c r="D28" s="238"/>
      <c r="E28" s="237"/>
      <c r="F28" s="237"/>
      <c r="G28" s="235"/>
      <c r="H28" s="235"/>
      <c r="I28" s="235"/>
      <c r="K28" s="244"/>
    </row>
    <row r="29" spans="2:12" x14ac:dyDescent="0.3">
      <c r="B29" s="237"/>
      <c r="C29" s="238"/>
      <c r="D29" s="238"/>
      <c r="E29" s="237"/>
      <c r="F29" s="237"/>
      <c r="G29" s="235"/>
      <c r="H29" s="235"/>
      <c r="I29" s="235"/>
    </row>
    <row r="30" spans="2:12" x14ac:dyDescent="0.3">
      <c r="B30" s="245"/>
      <c r="C30" s="245"/>
    </row>
    <row r="31" spans="2:12" x14ac:dyDescent="0.3">
      <c r="B31" s="245"/>
      <c r="C31" s="245"/>
    </row>
    <row r="32" spans="2:12" x14ac:dyDescent="0.3">
      <c r="B32" s="245"/>
      <c r="C32" s="245"/>
    </row>
    <row r="33" spans="2:3" x14ac:dyDescent="0.3">
      <c r="B33" s="245"/>
      <c r="C33" s="245"/>
    </row>
    <row r="34" spans="2:3" x14ac:dyDescent="0.3">
      <c r="B34" s="245"/>
      <c r="C34" s="245"/>
    </row>
    <row r="35" spans="2:3" x14ac:dyDescent="0.3">
      <c r="B35" s="245"/>
      <c r="C35" s="245"/>
    </row>
    <row r="36" spans="2:3" x14ac:dyDescent="0.3">
      <c r="B36" s="245"/>
      <c r="C36" s="245"/>
    </row>
    <row r="37" spans="2:3" x14ac:dyDescent="0.3">
      <c r="B37" s="245"/>
      <c r="C37" s="245"/>
    </row>
    <row r="38" spans="2:3" x14ac:dyDescent="0.3">
      <c r="B38" s="245"/>
      <c r="C38" s="245"/>
    </row>
  </sheetData>
  <protectedRanges>
    <protectedRange sqref="C15:F20" name="Range1"/>
  </protectedRanges>
  <mergeCells count="2">
    <mergeCell ref="B6:F6"/>
    <mergeCell ref="C13:F13"/>
  </mergeCells>
  <pageMargins left="0.7" right="0.7" top="0.75" bottom="0.75" header="0.3" footer="0.3"/>
  <pageSetup scale="57"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xr:uid="{69CE2D8B-CAC5-45C8-888D-2C982D5DC548}">
          <x14:formula1>
            <xm:f>'Instructions &amp; Info'!$C$64:$C$65</xm:f>
          </x14:formula1>
          <xm:sqref>C15:F15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64B3F-4279-4686-AC79-D82B2CC2CE1D}">
  <sheetPr codeName="Sheet39">
    <tabColor theme="6" tint="0.79998168889431442"/>
  </sheetPr>
  <dimension ref="B1:V431"/>
  <sheetViews>
    <sheetView topLeftCell="C1" workbookViewId="0">
      <selection activeCell="F14" sqref="F14:G14"/>
    </sheetView>
  </sheetViews>
  <sheetFormatPr defaultColWidth="8.59765625" defaultRowHeight="14.4" x14ac:dyDescent="0.3"/>
  <cols>
    <col min="1" max="1" width="1.5" style="1" customWidth="1"/>
    <col min="2" max="2" width="10.59765625" style="1" customWidth="1"/>
    <col min="3" max="3" width="132.09765625" style="1" bestFit="1" customWidth="1"/>
    <col min="4" max="5" width="1.59765625" style="18" customWidth="1"/>
    <col min="6" max="7" width="10.09765625" style="1" customWidth="1"/>
    <col min="8" max="8" width="1.5" style="1" customWidth="1"/>
    <col min="9" max="10" width="10.09765625" style="1" customWidth="1"/>
    <col min="11" max="11" width="1.5" style="1" customWidth="1"/>
    <col min="12" max="13" width="10.09765625" style="1" customWidth="1"/>
    <col min="14" max="14" width="1.5" style="1" customWidth="1"/>
    <col min="15" max="16" width="10.09765625" style="1" customWidth="1"/>
    <col min="17" max="17" width="1.5" style="1" customWidth="1"/>
    <col min="18" max="19" width="10.09765625" style="1" customWidth="1"/>
    <col min="20" max="20" width="1.5" style="1" customWidth="1"/>
    <col min="21" max="22" width="10.09765625" style="1" customWidth="1"/>
    <col min="23" max="16384" width="8.59765625" style="1"/>
  </cols>
  <sheetData>
    <row r="1" spans="2:22" s="22" customFormat="1" ht="15.6" x14ac:dyDescent="0.3">
      <c r="B1" s="20" t="str">
        <f>INPUT!$C$3</f>
        <v>Albemarle County</v>
      </c>
      <c r="D1" s="18"/>
      <c r="E1" s="18"/>
    </row>
    <row r="2" spans="2:22" s="22" customFormat="1" ht="15.6" x14ac:dyDescent="0.3">
      <c r="B2" s="20" t="str">
        <f>INPUT!$D$11</f>
        <v>RFP#&lt;######&gt;</v>
      </c>
      <c r="D2" s="18"/>
      <c r="E2" s="18"/>
    </row>
    <row r="3" spans="2:22" s="22" customFormat="1" ht="15.6" x14ac:dyDescent="0.3">
      <c r="B3" s="20" t="str">
        <f>INPUT!$C$23</f>
        <v>Medical</v>
      </c>
      <c r="D3" s="18"/>
      <c r="E3" s="18"/>
    </row>
    <row r="4" spans="2:22" s="22" customFormat="1" ht="15.6" x14ac:dyDescent="0.3">
      <c r="B4" s="23" t="str">
        <f>INPUT!F65</f>
        <v>Financial Proposal Form 5.0 - Top CPT Pricing by Zip Codes (Allowed)</v>
      </c>
      <c r="D4" s="18"/>
      <c r="E4" s="18"/>
    </row>
    <row r="5" spans="2:22" ht="18" x14ac:dyDescent="0.3">
      <c r="B5" s="8"/>
    </row>
    <row r="6" spans="2:22" x14ac:dyDescent="0.3">
      <c r="B6" s="407" t="s">
        <v>444</v>
      </c>
      <c r="C6" s="408"/>
      <c r="D6" s="408"/>
      <c r="E6" s="408"/>
      <c r="F6" s="408"/>
      <c r="G6" s="408"/>
      <c r="H6" s="408"/>
      <c r="I6" s="408"/>
      <c r="J6" s="408"/>
      <c r="K6" s="408"/>
      <c r="L6" s="408"/>
      <c r="M6" s="408"/>
      <c r="N6" s="408"/>
      <c r="O6" s="408"/>
      <c r="P6" s="409"/>
    </row>
    <row r="7" spans="2:22" x14ac:dyDescent="0.3">
      <c r="F7" s="54"/>
      <c r="G7" s="54"/>
      <c r="H7" s="54"/>
      <c r="I7" s="54"/>
      <c r="J7" s="54"/>
      <c r="K7" s="54"/>
      <c r="L7" s="54"/>
      <c r="M7" s="54"/>
      <c r="N7" s="54"/>
      <c r="O7" s="55"/>
      <c r="P7" s="55"/>
      <c r="Q7" s="54"/>
      <c r="R7" s="55"/>
      <c r="S7" s="55"/>
      <c r="T7" s="54"/>
      <c r="U7" s="55"/>
      <c r="V7" s="55"/>
    </row>
    <row r="8" spans="2:22" x14ac:dyDescent="0.3">
      <c r="F8" s="54"/>
      <c r="G8" s="54"/>
      <c r="H8" s="54"/>
      <c r="I8" s="54"/>
      <c r="J8" s="54"/>
      <c r="K8" s="54"/>
      <c r="L8" s="54"/>
      <c r="M8" s="55"/>
      <c r="N8" s="54"/>
      <c r="O8" s="55"/>
      <c r="P8" s="54"/>
      <c r="Q8" s="54"/>
      <c r="R8" s="55"/>
      <c r="S8" s="54"/>
      <c r="T8" s="54"/>
      <c r="U8" s="55"/>
      <c r="V8" s="54"/>
    </row>
    <row r="9" spans="2:22" ht="15" thickBot="1" x14ac:dyDescent="0.35">
      <c r="B9" s="69" t="s">
        <v>445</v>
      </c>
      <c r="C9" s="69"/>
      <c r="D9" s="1"/>
      <c r="E9" s="1"/>
      <c r="F9" s="69"/>
      <c r="G9" s="69"/>
      <c r="H9" s="69"/>
      <c r="I9" s="69"/>
      <c r="J9" s="69"/>
      <c r="K9" s="69"/>
      <c r="L9" s="69"/>
      <c r="M9" s="31"/>
      <c r="N9" s="69"/>
      <c r="O9" s="31"/>
      <c r="P9" s="69"/>
      <c r="Q9" s="69"/>
      <c r="R9" s="31"/>
      <c r="S9" s="69"/>
      <c r="T9" s="69"/>
      <c r="U9" s="31"/>
      <c r="V9" s="69"/>
    </row>
    <row r="10" spans="2:22" ht="15" thickBot="1" x14ac:dyDescent="0.35">
      <c r="B10" s="54"/>
      <c r="C10" s="54"/>
      <c r="D10" s="1"/>
      <c r="E10" s="12" t="s">
        <v>243</v>
      </c>
      <c r="F10" s="29">
        <f>'Instructions &amp; Info'!$C$59</f>
        <v>0</v>
      </c>
      <c r="G10" s="54"/>
      <c r="H10" s="54"/>
      <c r="I10" s="54"/>
      <c r="J10" s="54"/>
      <c r="K10" s="54"/>
      <c r="L10" s="54"/>
      <c r="M10" s="54"/>
      <c r="N10" s="54"/>
      <c r="O10" s="55"/>
      <c r="P10" s="55"/>
      <c r="Q10" s="54"/>
      <c r="R10" s="55"/>
      <c r="S10" s="55"/>
      <c r="T10" s="54"/>
      <c r="U10" s="55"/>
      <c r="V10" s="55"/>
    </row>
    <row r="11" spans="2:22" x14ac:dyDescent="0.3">
      <c r="B11" s="54"/>
      <c r="C11" s="54"/>
      <c r="F11" s="54"/>
      <c r="G11" s="54"/>
      <c r="H11" s="54"/>
      <c r="I11" s="54"/>
      <c r="J11" s="54"/>
      <c r="K11" s="54"/>
      <c r="L11" s="54"/>
      <c r="M11" s="54"/>
      <c r="N11" s="54"/>
      <c r="O11" s="55"/>
      <c r="P11" s="55"/>
      <c r="Q11" s="54"/>
      <c r="R11" s="55"/>
      <c r="S11" s="55"/>
      <c r="T11" s="54"/>
      <c r="U11" s="55"/>
      <c r="V11" s="55"/>
    </row>
    <row r="12" spans="2:22" x14ac:dyDescent="0.3">
      <c r="B12" s="18"/>
      <c r="C12" s="18"/>
      <c r="D12" s="35"/>
      <c r="E12" s="35" t="s">
        <v>446</v>
      </c>
      <c r="F12" s="410" t="s">
        <v>413</v>
      </c>
      <c r="G12" s="411"/>
      <c r="H12" s="58"/>
      <c r="I12" s="18"/>
      <c r="J12" s="18"/>
      <c r="K12" s="18"/>
      <c r="L12" s="18"/>
      <c r="M12" s="18"/>
      <c r="N12" s="18"/>
      <c r="O12" s="18"/>
      <c r="P12" s="18"/>
      <c r="Q12" s="18"/>
      <c r="R12" s="18"/>
      <c r="S12" s="18"/>
      <c r="T12" s="18"/>
      <c r="U12" s="18"/>
      <c r="V12" s="18"/>
    </row>
    <row r="13" spans="2:22" x14ac:dyDescent="0.3">
      <c r="B13" s="54"/>
      <c r="C13" s="54"/>
      <c r="F13" s="54"/>
      <c r="G13" s="54"/>
      <c r="H13" s="54"/>
      <c r="I13" s="54"/>
      <c r="J13" s="54"/>
      <c r="K13" s="54"/>
      <c r="L13" s="54"/>
      <c r="M13" s="54"/>
      <c r="N13" s="54"/>
      <c r="O13" s="55"/>
      <c r="P13" s="55"/>
      <c r="Q13" s="54"/>
      <c r="R13" s="55"/>
      <c r="S13" s="55"/>
      <c r="T13" s="54"/>
      <c r="U13" s="55"/>
      <c r="V13" s="55"/>
    </row>
    <row r="14" spans="2:22" ht="15.6" x14ac:dyDescent="0.3">
      <c r="B14" s="56" t="s">
        <v>447</v>
      </c>
      <c r="C14" s="57" t="s">
        <v>448</v>
      </c>
      <c r="F14" s="405" t="str">
        <f>INPUT!E146</f>
        <v>229xx</v>
      </c>
      <c r="G14" s="405"/>
      <c r="H14" s="58"/>
      <c r="I14" s="405" t="str">
        <f>INPUT!E147</f>
        <v>232xx</v>
      </c>
      <c r="J14" s="405"/>
      <c r="K14" s="58"/>
      <c r="L14" s="405" t="str">
        <f>INPUT!E148</f>
        <v>201xx</v>
      </c>
      <c r="M14" s="405"/>
      <c r="N14" s="58"/>
      <c r="O14" s="405" t="str">
        <f>INPUT!E149</f>
        <v>245xx</v>
      </c>
      <c r="P14" s="405"/>
      <c r="Q14" s="58"/>
      <c r="R14" s="405" t="str">
        <f>INPUT!E150</f>
        <v>272xx</v>
      </c>
      <c r="S14" s="405"/>
      <c r="T14" s="58"/>
      <c r="U14" s="406" t="str">
        <f>INPUT!E151</f>
        <v>220xx</v>
      </c>
      <c r="V14" s="406"/>
    </row>
    <row r="15" spans="2:22" s="18" customFormat="1" x14ac:dyDescent="0.3"/>
    <row r="16" spans="2:22" ht="27" thickBot="1" x14ac:dyDescent="0.35">
      <c r="B16" s="72" t="s">
        <v>449</v>
      </c>
      <c r="C16" s="70" t="s">
        <v>450</v>
      </c>
      <c r="F16" s="70" t="s">
        <v>451</v>
      </c>
      <c r="G16" s="71" t="s">
        <v>452</v>
      </c>
      <c r="H16" s="59"/>
      <c r="I16" s="70" t="s">
        <v>451</v>
      </c>
      <c r="J16" s="71" t="s">
        <v>452</v>
      </c>
      <c r="K16" s="59"/>
      <c r="L16" s="70" t="s">
        <v>451</v>
      </c>
      <c r="M16" s="71" t="s">
        <v>452</v>
      </c>
      <c r="N16" s="59"/>
      <c r="O16" s="70" t="s">
        <v>451</v>
      </c>
      <c r="P16" s="71" t="s">
        <v>452</v>
      </c>
      <c r="Q16" s="59"/>
      <c r="R16" s="70" t="s">
        <v>451</v>
      </c>
      <c r="S16" s="71" t="s">
        <v>452</v>
      </c>
      <c r="T16" s="59"/>
      <c r="U16" s="70" t="s">
        <v>451</v>
      </c>
      <c r="V16" s="71" t="s">
        <v>452</v>
      </c>
    </row>
    <row r="17" spans="2:22" ht="15" thickTop="1" x14ac:dyDescent="0.3">
      <c r="B17" s="63"/>
      <c r="C17" s="64"/>
      <c r="F17" s="61"/>
      <c r="G17" s="62"/>
      <c r="H17" s="60"/>
      <c r="I17" s="61"/>
      <c r="J17" s="62"/>
      <c r="K17" s="60"/>
      <c r="L17" s="61"/>
      <c r="M17" s="62"/>
      <c r="N17" s="60"/>
      <c r="O17" s="61"/>
      <c r="P17" s="62"/>
      <c r="Q17" s="60"/>
      <c r="R17" s="61"/>
      <c r="S17" s="62"/>
      <c r="T17" s="60"/>
      <c r="U17" s="61"/>
      <c r="V17" s="62"/>
    </row>
    <row r="18" spans="2:22" x14ac:dyDescent="0.3">
      <c r="B18" s="63"/>
      <c r="C18" s="64"/>
      <c r="F18" s="61"/>
      <c r="G18" s="62"/>
      <c r="H18" s="60"/>
      <c r="I18" s="61"/>
      <c r="J18" s="62"/>
      <c r="K18" s="60"/>
      <c r="L18" s="61"/>
      <c r="M18" s="62"/>
      <c r="N18" s="60"/>
      <c r="O18" s="61"/>
      <c r="P18" s="62"/>
      <c r="Q18" s="60"/>
      <c r="R18" s="61"/>
      <c r="S18" s="62"/>
      <c r="T18" s="60"/>
      <c r="U18" s="61"/>
      <c r="V18" s="62"/>
    </row>
    <row r="19" spans="2:22" x14ac:dyDescent="0.3">
      <c r="B19" s="63"/>
      <c r="C19" s="64"/>
      <c r="F19" s="61"/>
      <c r="G19" s="62"/>
      <c r="H19" s="60"/>
      <c r="I19" s="61"/>
      <c r="J19" s="62"/>
      <c r="K19" s="60"/>
      <c r="L19" s="61"/>
      <c r="M19" s="62"/>
      <c r="N19" s="60"/>
      <c r="O19" s="61"/>
      <c r="P19" s="62"/>
      <c r="Q19" s="60"/>
      <c r="R19" s="61"/>
      <c r="S19" s="62"/>
      <c r="T19" s="60"/>
      <c r="U19" s="61"/>
      <c r="V19" s="62"/>
    </row>
    <row r="20" spans="2:22" x14ac:dyDescent="0.3">
      <c r="B20" s="63"/>
      <c r="C20" s="64"/>
      <c r="F20" s="61"/>
      <c r="G20" s="62"/>
      <c r="H20" s="60"/>
      <c r="I20" s="61"/>
      <c r="J20" s="62"/>
      <c r="K20" s="60"/>
      <c r="L20" s="61"/>
      <c r="M20" s="62"/>
      <c r="N20" s="60"/>
      <c r="O20" s="61"/>
      <c r="P20" s="62"/>
      <c r="Q20" s="60"/>
      <c r="R20" s="61"/>
      <c r="S20" s="62"/>
      <c r="T20" s="60"/>
      <c r="U20" s="61"/>
      <c r="V20" s="62"/>
    </row>
    <row r="21" spans="2:22" x14ac:dyDescent="0.3">
      <c r="B21" s="63"/>
      <c r="C21" s="64"/>
      <c r="F21" s="61"/>
      <c r="G21" s="62"/>
      <c r="H21" s="60"/>
      <c r="I21" s="61"/>
      <c r="J21" s="62"/>
      <c r="K21" s="60"/>
      <c r="L21" s="61"/>
      <c r="M21" s="62"/>
      <c r="N21" s="60"/>
      <c r="O21" s="61"/>
      <c r="P21" s="62"/>
      <c r="Q21" s="60"/>
      <c r="R21" s="61"/>
      <c r="S21" s="62"/>
      <c r="T21" s="60"/>
      <c r="U21" s="61"/>
      <c r="V21" s="62"/>
    </row>
    <row r="22" spans="2:22" x14ac:dyDescent="0.3">
      <c r="B22" s="63"/>
      <c r="C22" s="64"/>
      <c r="F22" s="61"/>
      <c r="G22" s="62"/>
      <c r="H22" s="60"/>
      <c r="I22" s="61"/>
      <c r="J22" s="62"/>
      <c r="K22" s="60"/>
      <c r="L22" s="61"/>
      <c r="M22" s="62"/>
      <c r="N22" s="60"/>
      <c r="O22" s="61"/>
      <c r="P22" s="62"/>
      <c r="Q22" s="60"/>
      <c r="R22" s="61"/>
      <c r="S22" s="62"/>
      <c r="T22" s="60"/>
      <c r="U22" s="61"/>
      <c r="V22" s="62"/>
    </row>
    <row r="23" spans="2:22" x14ac:dyDescent="0.3">
      <c r="B23" s="63"/>
      <c r="C23" s="64"/>
      <c r="F23" s="61"/>
      <c r="G23" s="62"/>
      <c r="H23" s="60"/>
      <c r="I23" s="61"/>
      <c r="J23" s="62"/>
      <c r="K23" s="60"/>
      <c r="L23" s="61"/>
      <c r="M23" s="62"/>
      <c r="N23" s="60"/>
      <c r="O23" s="61"/>
      <c r="P23" s="62"/>
      <c r="Q23" s="60"/>
      <c r="R23" s="61"/>
      <c r="S23" s="62"/>
      <c r="T23" s="60"/>
      <c r="U23" s="61"/>
      <c r="V23" s="62"/>
    </row>
    <row r="24" spans="2:22" x14ac:dyDescent="0.3">
      <c r="B24" s="63"/>
      <c r="C24" s="64"/>
      <c r="F24" s="61"/>
      <c r="G24" s="62"/>
      <c r="H24" s="60"/>
      <c r="I24" s="61"/>
      <c r="J24" s="62"/>
      <c r="K24" s="60"/>
      <c r="L24" s="61"/>
      <c r="M24" s="62"/>
      <c r="N24" s="60"/>
      <c r="O24" s="61"/>
      <c r="P24" s="62"/>
      <c r="Q24" s="60"/>
      <c r="R24" s="61"/>
      <c r="S24" s="62"/>
      <c r="T24" s="60"/>
      <c r="U24" s="61"/>
      <c r="V24" s="62"/>
    </row>
    <row r="25" spans="2:22" x14ac:dyDescent="0.3">
      <c r="B25" s="63"/>
      <c r="C25" s="64"/>
      <c r="F25" s="61"/>
      <c r="G25" s="62"/>
      <c r="H25" s="60"/>
      <c r="I25" s="61"/>
      <c r="J25" s="62"/>
      <c r="K25" s="60"/>
      <c r="L25" s="61"/>
      <c r="M25" s="62"/>
      <c r="N25" s="60"/>
      <c r="O25" s="61"/>
      <c r="P25" s="62"/>
      <c r="Q25" s="60"/>
      <c r="R25" s="61"/>
      <c r="S25" s="62"/>
      <c r="T25" s="60"/>
      <c r="U25" s="61"/>
      <c r="V25" s="62"/>
    </row>
    <row r="26" spans="2:22" x14ac:dyDescent="0.3">
      <c r="B26" s="63"/>
      <c r="C26" s="64"/>
      <c r="F26" s="61"/>
      <c r="G26" s="62"/>
      <c r="H26" s="60"/>
      <c r="I26" s="61"/>
      <c r="J26" s="62"/>
      <c r="K26" s="60"/>
      <c r="L26" s="61"/>
      <c r="M26" s="62"/>
      <c r="N26" s="60"/>
      <c r="O26" s="61"/>
      <c r="P26" s="62"/>
      <c r="Q26" s="60"/>
      <c r="R26" s="61"/>
      <c r="S26" s="62"/>
      <c r="T26" s="60"/>
      <c r="U26" s="61"/>
      <c r="V26" s="62"/>
    </row>
    <row r="27" spans="2:22" x14ac:dyDescent="0.3">
      <c r="B27" s="63"/>
      <c r="C27" s="64"/>
      <c r="F27" s="61"/>
      <c r="G27" s="62"/>
      <c r="H27" s="60"/>
      <c r="I27" s="61"/>
      <c r="J27" s="62"/>
      <c r="K27" s="60"/>
      <c r="L27" s="61"/>
      <c r="M27" s="62"/>
      <c r="N27" s="60"/>
      <c r="O27" s="61"/>
      <c r="P27" s="62"/>
      <c r="Q27" s="60"/>
      <c r="R27" s="61"/>
      <c r="S27" s="62"/>
      <c r="T27" s="60"/>
      <c r="U27" s="61"/>
      <c r="V27" s="62"/>
    </row>
    <row r="28" spans="2:22" x14ac:dyDescent="0.3">
      <c r="B28" s="63"/>
      <c r="C28" s="64"/>
      <c r="F28" s="61"/>
      <c r="G28" s="62"/>
      <c r="H28" s="60"/>
      <c r="I28" s="61"/>
      <c r="J28" s="62"/>
      <c r="K28" s="60"/>
      <c r="L28" s="61"/>
      <c r="M28" s="62"/>
      <c r="N28" s="60"/>
      <c r="O28" s="61"/>
      <c r="P28" s="62"/>
      <c r="Q28" s="60"/>
      <c r="R28" s="61"/>
      <c r="S28" s="62"/>
      <c r="T28" s="60"/>
      <c r="U28" s="61"/>
      <c r="V28" s="62"/>
    </row>
    <row r="29" spans="2:22" x14ac:dyDescent="0.3">
      <c r="B29" s="63"/>
      <c r="C29" s="64"/>
      <c r="F29" s="61"/>
      <c r="G29" s="62"/>
      <c r="H29" s="60"/>
      <c r="I29" s="61"/>
      <c r="J29" s="62"/>
      <c r="K29" s="60"/>
      <c r="L29" s="61"/>
      <c r="M29" s="62"/>
      <c r="N29" s="60"/>
      <c r="O29" s="61"/>
      <c r="P29" s="62"/>
      <c r="Q29" s="60"/>
      <c r="R29" s="61"/>
      <c r="S29" s="62"/>
      <c r="T29" s="60"/>
      <c r="U29" s="61"/>
      <c r="V29" s="62"/>
    </row>
    <row r="30" spans="2:22" x14ac:dyDescent="0.3">
      <c r="B30" s="63"/>
      <c r="C30" s="64"/>
      <c r="F30" s="61"/>
      <c r="G30" s="62"/>
      <c r="H30" s="60"/>
      <c r="I30" s="61"/>
      <c r="J30" s="62"/>
      <c r="K30" s="60"/>
      <c r="L30" s="61"/>
      <c r="M30" s="62"/>
      <c r="N30" s="60"/>
      <c r="O30" s="61"/>
      <c r="P30" s="62"/>
      <c r="Q30" s="60"/>
      <c r="R30" s="61"/>
      <c r="S30" s="62"/>
      <c r="T30" s="60"/>
      <c r="U30" s="61"/>
      <c r="V30" s="62"/>
    </row>
    <row r="31" spans="2:22" x14ac:dyDescent="0.3">
      <c r="B31" s="63"/>
      <c r="C31" s="64"/>
      <c r="F31" s="61"/>
      <c r="G31" s="62"/>
      <c r="H31" s="60"/>
      <c r="I31" s="61"/>
      <c r="J31" s="62"/>
      <c r="K31" s="60"/>
      <c r="L31" s="61"/>
      <c r="M31" s="62"/>
      <c r="N31" s="60"/>
      <c r="O31" s="61"/>
      <c r="P31" s="62"/>
      <c r="Q31" s="60"/>
      <c r="R31" s="61"/>
      <c r="S31" s="62"/>
      <c r="T31" s="60"/>
      <c r="U31" s="61"/>
      <c r="V31" s="62"/>
    </row>
    <row r="32" spans="2:22" x14ac:dyDescent="0.3">
      <c r="B32" s="63"/>
      <c r="C32" s="64"/>
      <c r="F32" s="61"/>
      <c r="G32" s="62"/>
      <c r="H32" s="60"/>
      <c r="I32" s="61"/>
      <c r="J32" s="62"/>
      <c r="K32" s="60"/>
      <c r="L32" s="61"/>
      <c r="M32" s="62"/>
      <c r="N32" s="60"/>
      <c r="O32" s="61"/>
      <c r="P32" s="62"/>
      <c r="Q32" s="60"/>
      <c r="R32" s="61"/>
      <c r="S32" s="62"/>
      <c r="T32" s="60"/>
      <c r="U32" s="61"/>
      <c r="V32" s="62"/>
    </row>
    <row r="33" spans="2:22" x14ac:dyDescent="0.3">
      <c r="B33" s="63"/>
      <c r="C33" s="64"/>
      <c r="F33" s="61"/>
      <c r="G33" s="62"/>
      <c r="H33" s="60"/>
      <c r="I33" s="61"/>
      <c r="J33" s="62"/>
      <c r="K33" s="60"/>
      <c r="L33" s="61"/>
      <c r="M33" s="62"/>
      <c r="N33" s="60"/>
      <c r="O33" s="61"/>
      <c r="P33" s="62"/>
      <c r="Q33" s="60"/>
      <c r="R33" s="61"/>
      <c r="S33" s="62"/>
      <c r="T33" s="60"/>
      <c r="U33" s="61"/>
      <c r="V33" s="62"/>
    </row>
    <row r="34" spans="2:22" x14ac:dyDescent="0.3">
      <c r="B34" s="63"/>
      <c r="C34" s="64"/>
      <c r="F34" s="61"/>
      <c r="G34" s="62"/>
      <c r="H34" s="60"/>
      <c r="I34" s="61"/>
      <c r="J34" s="62"/>
      <c r="K34" s="60"/>
      <c r="L34" s="61"/>
      <c r="M34" s="62"/>
      <c r="N34" s="60"/>
      <c r="O34" s="61"/>
      <c r="P34" s="62"/>
      <c r="Q34" s="60"/>
      <c r="R34" s="61"/>
      <c r="S34" s="62"/>
      <c r="T34" s="60"/>
      <c r="U34" s="61"/>
      <c r="V34" s="62"/>
    </row>
    <row r="35" spans="2:22" x14ac:dyDescent="0.3">
      <c r="B35" s="63"/>
      <c r="C35" s="64"/>
      <c r="F35" s="61"/>
      <c r="G35" s="62"/>
      <c r="H35" s="60"/>
      <c r="I35" s="61"/>
      <c r="J35" s="62"/>
      <c r="K35" s="60"/>
      <c r="L35" s="61"/>
      <c r="M35" s="62"/>
      <c r="N35" s="60"/>
      <c r="O35" s="61"/>
      <c r="P35" s="62"/>
      <c r="Q35" s="60"/>
      <c r="R35" s="61"/>
      <c r="S35" s="62"/>
      <c r="T35" s="60"/>
      <c r="U35" s="61"/>
      <c r="V35" s="62"/>
    </row>
    <row r="36" spans="2:22" x14ac:dyDescent="0.3">
      <c r="B36" s="63"/>
      <c r="C36" s="64"/>
      <c r="F36" s="61"/>
      <c r="G36" s="62"/>
      <c r="H36" s="60"/>
      <c r="I36" s="61"/>
      <c r="J36" s="62"/>
      <c r="K36" s="60"/>
      <c r="L36" s="61"/>
      <c r="M36" s="62"/>
      <c r="N36" s="60"/>
      <c r="O36" s="61"/>
      <c r="P36" s="62"/>
      <c r="Q36" s="60"/>
      <c r="R36" s="61"/>
      <c r="S36" s="62"/>
      <c r="T36" s="60"/>
      <c r="U36" s="61"/>
      <c r="V36" s="62"/>
    </row>
    <row r="37" spans="2:22" x14ac:dyDescent="0.3">
      <c r="B37" s="63"/>
      <c r="C37" s="64"/>
      <c r="F37" s="61"/>
      <c r="G37" s="62"/>
      <c r="H37" s="60"/>
      <c r="I37" s="61"/>
      <c r="J37" s="62"/>
      <c r="K37" s="60"/>
      <c r="L37" s="61"/>
      <c r="M37" s="62"/>
      <c r="N37" s="60"/>
      <c r="O37" s="61"/>
      <c r="P37" s="62"/>
      <c r="Q37" s="60"/>
      <c r="R37" s="61"/>
      <c r="S37" s="62"/>
      <c r="T37" s="60"/>
      <c r="U37" s="61"/>
      <c r="V37" s="62"/>
    </row>
    <row r="38" spans="2:22" x14ac:dyDescent="0.3">
      <c r="B38" s="63"/>
      <c r="C38" s="64"/>
      <c r="F38" s="61"/>
      <c r="G38" s="62"/>
      <c r="H38" s="60"/>
      <c r="I38" s="61"/>
      <c r="J38" s="62"/>
      <c r="K38" s="60"/>
      <c r="L38" s="61"/>
      <c r="M38" s="62"/>
      <c r="N38" s="60"/>
      <c r="O38" s="61"/>
      <c r="P38" s="62"/>
      <c r="Q38" s="60"/>
      <c r="R38" s="61"/>
      <c r="S38" s="62"/>
      <c r="T38" s="60"/>
      <c r="U38" s="61"/>
      <c r="V38" s="62"/>
    </row>
    <row r="39" spans="2:22" x14ac:dyDescent="0.3">
      <c r="B39" s="63"/>
      <c r="C39" s="64"/>
      <c r="F39" s="61"/>
      <c r="G39" s="62"/>
      <c r="H39" s="60"/>
      <c r="I39" s="61"/>
      <c r="J39" s="62"/>
      <c r="K39" s="60"/>
      <c r="L39" s="61"/>
      <c r="M39" s="62"/>
      <c r="N39" s="60"/>
      <c r="O39" s="61"/>
      <c r="P39" s="62"/>
      <c r="Q39" s="60"/>
      <c r="R39" s="61"/>
      <c r="S39" s="62"/>
      <c r="T39" s="60"/>
      <c r="U39" s="61"/>
      <c r="V39" s="62"/>
    </row>
    <row r="40" spans="2:22" x14ac:dyDescent="0.3">
      <c r="B40" s="63"/>
      <c r="C40" s="64"/>
      <c r="F40" s="61"/>
      <c r="G40" s="62"/>
      <c r="H40" s="60"/>
      <c r="I40" s="61"/>
      <c r="J40" s="62"/>
      <c r="K40" s="60"/>
      <c r="L40" s="61"/>
      <c r="M40" s="62"/>
      <c r="N40" s="60"/>
      <c r="O40" s="61"/>
      <c r="P40" s="62"/>
      <c r="Q40" s="60"/>
      <c r="R40" s="61"/>
      <c r="S40" s="62"/>
      <c r="T40" s="60"/>
      <c r="U40" s="61"/>
      <c r="V40" s="62"/>
    </row>
    <row r="41" spans="2:22" x14ac:dyDescent="0.3">
      <c r="B41" s="63"/>
      <c r="C41" s="64"/>
      <c r="F41" s="61"/>
      <c r="G41" s="62"/>
      <c r="H41" s="60"/>
      <c r="I41" s="61"/>
      <c r="J41" s="62"/>
      <c r="K41" s="60"/>
      <c r="L41" s="61"/>
      <c r="M41" s="62"/>
      <c r="N41" s="60"/>
      <c r="O41" s="61"/>
      <c r="P41" s="62"/>
      <c r="Q41" s="60"/>
      <c r="R41" s="61"/>
      <c r="S41" s="62"/>
      <c r="T41" s="60"/>
      <c r="U41" s="61"/>
      <c r="V41" s="62"/>
    </row>
    <row r="42" spans="2:22" x14ac:dyDescent="0.3">
      <c r="B42" s="63"/>
      <c r="C42" s="64"/>
      <c r="F42" s="61"/>
      <c r="G42" s="62"/>
      <c r="H42" s="60"/>
      <c r="I42" s="61"/>
      <c r="J42" s="62"/>
      <c r="K42" s="60"/>
      <c r="L42" s="61"/>
      <c r="M42" s="62"/>
      <c r="N42" s="60"/>
      <c r="O42" s="61"/>
      <c r="P42" s="62"/>
      <c r="Q42" s="60"/>
      <c r="R42" s="61"/>
      <c r="S42" s="62"/>
      <c r="T42" s="60"/>
      <c r="U42" s="61"/>
      <c r="V42" s="62"/>
    </row>
    <row r="43" spans="2:22" x14ac:dyDescent="0.3">
      <c r="B43" s="63"/>
      <c r="C43" s="64"/>
      <c r="F43" s="61"/>
      <c r="G43" s="62"/>
      <c r="H43" s="60"/>
      <c r="I43" s="61"/>
      <c r="J43" s="62"/>
      <c r="K43" s="60"/>
      <c r="L43" s="61"/>
      <c r="M43" s="62"/>
      <c r="N43" s="60"/>
      <c r="O43" s="61"/>
      <c r="P43" s="62"/>
      <c r="Q43" s="60"/>
      <c r="R43" s="61"/>
      <c r="S43" s="62"/>
      <c r="T43" s="60"/>
      <c r="U43" s="61"/>
      <c r="V43" s="62"/>
    </row>
    <row r="44" spans="2:22" x14ac:dyDescent="0.3">
      <c r="B44" s="63"/>
      <c r="C44" s="64"/>
      <c r="F44" s="61"/>
      <c r="G44" s="62"/>
      <c r="H44" s="60"/>
      <c r="I44" s="61"/>
      <c r="J44" s="62"/>
      <c r="K44" s="60"/>
      <c r="L44" s="61"/>
      <c r="M44" s="62"/>
      <c r="N44" s="60"/>
      <c r="O44" s="61"/>
      <c r="P44" s="62"/>
      <c r="Q44" s="60"/>
      <c r="R44" s="61"/>
      <c r="S44" s="62"/>
      <c r="T44" s="60"/>
      <c r="U44" s="61"/>
      <c r="V44" s="62"/>
    </row>
    <row r="45" spans="2:22" x14ac:dyDescent="0.3">
      <c r="B45" s="63"/>
      <c r="C45" s="64"/>
      <c r="F45" s="61"/>
      <c r="G45" s="62"/>
      <c r="H45" s="60"/>
      <c r="I45" s="61"/>
      <c r="J45" s="62"/>
      <c r="K45" s="60"/>
      <c r="L45" s="61"/>
      <c r="M45" s="62"/>
      <c r="N45" s="60"/>
      <c r="O45" s="61"/>
      <c r="P45" s="62"/>
      <c r="Q45" s="60"/>
      <c r="R45" s="61"/>
      <c r="S45" s="62"/>
      <c r="T45" s="60"/>
      <c r="U45" s="61"/>
      <c r="V45" s="62"/>
    </row>
    <row r="46" spans="2:22" x14ac:dyDescent="0.3">
      <c r="B46" s="63"/>
      <c r="C46" s="64"/>
      <c r="F46" s="61"/>
      <c r="G46" s="62"/>
      <c r="H46" s="60"/>
      <c r="I46" s="61"/>
      <c r="J46" s="62"/>
      <c r="K46" s="60"/>
      <c r="L46" s="61"/>
      <c r="M46" s="62"/>
      <c r="N46" s="60"/>
      <c r="O46" s="61"/>
      <c r="P46" s="62"/>
      <c r="Q46" s="60"/>
      <c r="R46" s="61"/>
      <c r="S46" s="62"/>
      <c r="T46" s="60"/>
      <c r="U46" s="61"/>
      <c r="V46" s="62"/>
    </row>
    <row r="47" spans="2:22" x14ac:dyDescent="0.3">
      <c r="B47" s="63"/>
      <c r="C47" s="64"/>
      <c r="F47" s="61"/>
      <c r="G47" s="62"/>
      <c r="H47" s="60"/>
      <c r="I47" s="61"/>
      <c r="J47" s="62"/>
      <c r="K47" s="60"/>
      <c r="L47" s="61"/>
      <c r="M47" s="62"/>
      <c r="N47" s="60"/>
      <c r="O47" s="61"/>
      <c r="P47" s="62"/>
      <c r="Q47" s="60"/>
      <c r="R47" s="61"/>
      <c r="S47" s="62"/>
      <c r="T47" s="60"/>
      <c r="U47" s="61"/>
      <c r="V47" s="62"/>
    </row>
    <row r="48" spans="2:22" x14ac:dyDescent="0.3">
      <c r="B48" s="63"/>
      <c r="C48" s="64"/>
      <c r="F48" s="61"/>
      <c r="G48" s="62"/>
      <c r="H48" s="60"/>
      <c r="I48" s="61"/>
      <c r="J48" s="62"/>
      <c r="K48" s="60"/>
      <c r="L48" s="61"/>
      <c r="M48" s="62"/>
      <c r="N48" s="60"/>
      <c r="O48" s="61"/>
      <c r="P48" s="62"/>
      <c r="Q48" s="60"/>
      <c r="R48" s="61"/>
      <c r="S48" s="62"/>
      <c r="T48" s="60"/>
      <c r="U48" s="61"/>
      <c r="V48" s="62"/>
    </row>
    <row r="49" spans="2:22" x14ac:dyDescent="0.3">
      <c r="B49" s="63"/>
      <c r="C49" s="64"/>
      <c r="F49" s="61"/>
      <c r="G49" s="62"/>
      <c r="H49" s="60"/>
      <c r="I49" s="61"/>
      <c r="J49" s="62"/>
      <c r="K49" s="60"/>
      <c r="L49" s="61"/>
      <c r="M49" s="62"/>
      <c r="N49" s="60"/>
      <c r="O49" s="61"/>
      <c r="P49" s="62"/>
      <c r="Q49" s="60"/>
      <c r="R49" s="61"/>
      <c r="S49" s="62"/>
      <c r="T49" s="60"/>
      <c r="U49" s="61"/>
      <c r="V49" s="62"/>
    </row>
    <row r="50" spans="2:22" x14ac:dyDescent="0.3">
      <c r="B50" s="63"/>
      <c r="C50" s="64"/>
      <c r="F50" s="61"/>
      <c r="G50" s="62"/>
      <c r="H50" s="60"/>
      <c r="I50" s="61"/>
      <c r="J50" s="62"/>
      <c r="K50" s="60"/>
      <c r="L50" s="61"/>
      <c r="M50" s="62"/>
      <c r="N50" s="60"/>
      <c r="O50" s="61"/>
      <c r="P50" s="62"/>
      <c r="Q50" s="60"/>
      <c r="R50" s="61"/>
      <c r="S50" s="62"/>
      <c r="T50" s="60"/>
      <c r="U50" s="61"/>
      <c r="V50" s="62"/>
    </row>
    <row r="51" spans="2:22" x14ac:dyDescent="0.3">
      <c r="B51" s="63"/>
      <c r="C51" s="64"/>
      <c r="F51" s="61"/>
      <c r="G51" s="62"/>
      <c r="H51" s="60"/>
      <c r="I51" s="61"/>
      <c r="J51" s="62"/>
      <c r="K51" s="60"/>
      <c r="L51" s="61"/>
      <c r="M51" s="62"/>
      <c r="N51" s="60"/>
      <c r="O51" s="61"/>
      <c r="P51" s="62"/>
      <c r="Q51" s="60"/>
      <c r="R51" s="61"/>
      <c r="S51" s="62"/>
      <c r="T51" s="60"/>
      <c r="U51" s="61"/>
      <c r="V51" s="62"/>
    </row>
    <row r="52" spans="2:22" x14ac:dyDescent="0.3">
      <c r="B52" s="63"/>
      <c r="C52" s="64"/>
      <c r="F52" s="61"/>
      <c r="G52" s="62"/>
      <c r="H52" s="60"/>
      <c r="I52" s="61"/>
      <c r="J52" s="62"/>
      <c r="K52" s="60"/>
      <c r="L52" s="61"/>
      <c r="M52" s="62"/>
      <c r="N52" s="60"/>
      <c r="O52" s="61"/>
      <c r="P52" s="62"/>
      <c r="Q52" s="60"/>
      <c r="R52" s="61"/>
      <c r="S52" s="62"/>
      <c r="T52" s="60"/>
      <c r="U52" s="61"/>
      <c r="V52" s="62"/>
    </row>
    <row r="53" spans="2:22" x14ac:dyDescent="0.3">
      <c r="B53" s="63"/>
      <c r="C53" s="64"/>
      <c r="F53" s="61"/>
      <c r="G53" s="62"/>
      <c r="H53" s="60"/>
      <c r="I53" s="61"/>
      <c r="J53" s="62"/>
      <c r="K53" s="60"/>
      <c r="L53" s="61"/>
      <c r="M53" s="62"/>
      <c r="N53" s="60"/>
      <c r="O53" s="61"/>
      <c r="P53" s="62"/>
      <c r="Q53" s="60"/>
      <c r="R53" s="61"/>
      <c r="S53" s="62"/>
      <c r="T53" s="60"/>
      <c r="U53" s="61"/>
      <c r="V53" s="62"/>
    </row>
    <row r="54" spans="2:22" x14ac:dyDescent="0.3">
      <c r="B54" s="63"/>
      <c r="C54" s="64"/>
      <c r="F54" s="61"/>
      <c r="G54" s="62"/>
      <c r="H54" s="60"/>
      <c r="I54" s="61"/>
      <c r="J54" s="62"/>
      <c r="K54" s="60"/>
      <c r="L54" s="61"/>
      <c r="M54" s="62"/>
      <c r="N54" s="60"/>
      <c r="O54" s="61"/>
      <c r="P54" s="62"/>
      <c r="Q54" s="60"/>
      <c r="R54" s="61"/>
      <c r="S54" s="62"/>
      <c r="T54" s="60"/>
      <c r="U54" s="61"/>
      <c r="V54" s="62"/>
    </row>
    <row r="55" spans="2:22" x14ac:dyDescent="0.3">
      <c r="B55" s="63"/>
      <c r="C55" s="64"/>
      <c r="F55" s="61"/>
      <c r="G55" s="62"/>
      <c r="H55" s="60"/>
      <c r="I55" s="61"/>
      <c r="J55" s="62"/>
      <c r="K55" s="60"/>
      <c r="L55" s="61"/>
      <c r="M55" s="62"/>
      <c r="N55" s="60"/>
      <c r="O55" s="61"/>
      <c r="P55" s="62"/>
      <c r="Q55" s="60"/>
      <c r="R55" s="61"/>
      <c r="S55" s="62"/>
      <c r="T55" s="60"/>
      <c r="U55" s="61"/>
      <c r="V55" s="62"/>
    </row>
    <row r="56" spans="2:22" x14ac:dyDescent="0.3">
      <c r="B56" s="63"/>
      <c r="C56" s="64"/>
      <c r="F56" s="61"/>
      <c r="G56" s="62"/>
      <c r="H56" s="60"/>
      <c r="I56" s="61"/>
      <c r="J56" s="62"/>
      <c r="K56" s="60"/>
      <c r="L56" s="61"/>
      <c r="M56" s="62"/>
      <c r="N56" s="60"/>
      <c r="O56" s="61"/>
      <c r="P56" s="62"/>
      <c r="Q56" s="60"/>
      <c r="R56" s="61"/>
      <c r="S56" s="62"/>
      <c r="T56" s="60"/>
      <c r="U56" s="61"/>
      <c r="V56" s="62"/>
    </row>
    <row r="57" spans="2:22" x14ac:dyDescent="0.3">
      <c r="B57" s="63"/>
      <c r="C57" s="64"/>
      <c r="F57" s="61"/>
      <c r="G57" s="62"/>
      <c r="H57" s="60"/>
      <c r="I57" s="61"/>
      <c r="J57" s="62"/>
      <c r="K57" s="60"/>
      <c r="L57" s="61"/>
      <c r="M57" s="62"/>
      <c r="N57" s="60"/>
      <c r="O57" s="61"/>
      <c r="P57" s="62"/>
      <c r="Q57" s="60"/>
      <c r="R57" s="61"/>
      <c r="S57" s="62"/>
      <c r="T57" s="60"/>
      <c r="U57" s="61"/>
      <c r="V57" s="62"/>
    </row>
    <row r="58" spans="2:22" x14ac:dyDescent="0.3">
      <c r="B58" s="63"/>
      <c r="C58" s="64"/>
      <c r="F58" s="61"/>
      <c r="G58" s="62"/>
      <c r="H58" s="60"/>
      <c r="I58" s="61"/>
      <c r="J58" s="62"/>
      <c r="K58" s="60"/>
      <c r="L58" s="61"/>
      <c r="M58" s="62"/>
      <c r="N58" s="60"/>
      <c r="O58" s="61"/>
      <c r="P58" s="62"/>
      <c r="Q58" s="60"/>
      <c r="R58" s="61"/>
      <c r="S58" s="62"/>
      <c r="T58" s="60"/>
      <c r="U58" s="61"/>
      <c r="V58" s="62"/>
    </row>
    <row r="59" spans="2:22" x14ac:dyDescent="0.3">
      <c r="B59" s="63"/>
      <c r="C59" s="64"/>
      <c r="F59" s="61"/>
      <c r="G59" s="62"/>
      <c r="H59" s="60"/>
      <c r="I59" s="61"/>
      <c r="J59" s="62"/>
      <c r="K59" s="60"/>
      <c r="L59" s="61"/>
      <c r="M59" s="62"/>
      <c r="N59" s="60"/>
      <c r="O59" s="61"/>
      <c r="P59" s="62"/>
      <c r="Q59" s="60"/>
      <c r="R59" s="61"/>
      <c r="S59" s="62"/>
      <c r="T59" s="60"/>
      <c r="U59" s="61"/>
      <c r="V59" s="62"/>
    </row>
    <row r="60" spans="2:22" x14ac:dyDescent="0.3">
      <c r="B60" s="63"/>
      <c r="C60" s="64"/>
      <c r="F60" s="61"/>
      <c r="G60" s="62"/>
      <c r="H60" s="60"/>
      <c r="I60" s="61"/>
      <c r="J60" s="62"/>
      <c r="K60" s="60"/>
      <c r="L60" s="61"/>
      <c r="M60" s="62"/>
      <c r="N60" s="60"/>
      <c r="O60" s="61"/>
      <c r="P60" s="62"/>
      <c r="Q60" s="60"/>
      <c r="R60" s="61"/>
      <c r="S60" s="62"/>
      <c r="T60" s="60"/>
      <c r="U60" s="61"/>
      <c r="V60" s="62"/>
    </row>
    <row r="61" spans="2:22" x14ac:dyDescent="0.3">
      <c r="B61" s="63"/>
      <c r="C61" s="64"/>
      <c r="F61" s="61"/>
      <c r="G61" s="62"/>
      <c r="H61" s="60"/>
      <c r="I61" s="61"/>
      <c r="J61" s="62"/>
      <c r="K61" s="60"/>
      <c r="L61" s="61"/>
      <c r="M61" s="62"/>
      <c r="N61" s="60"/>
      <c r="O61" s="61"/>
      <c r="P61" s="62"/>
      <c r="Q61" s="60"/>
      <c r="R61" s="61"/>
      <c r="S61" s="62"/>
      <c r="T61" s="60"/>
      <c r="U61" s="61"/>
      <c r="V61" s="62"/>
    </row>
    <row r="62" spans="2:22" x14ac:dyDescent="0.3">
      <c r="B62" s="63"/>
      <c r="C62" s="64"/>
      <c r="F62" s="61"/>
      <c r="G62" s="62"/>
      <c r="H62" s="60"/>
      <c r="I62" s="61"/>
      <c r="J62" s="62"/>
      <c r="K62" s="60"/>
      <c r="L62" s="61"/>
      <c r="M62" s="62"/>
      <c r="N62" s="60"/>
      <c r="O62" s="61"/>
      <c r="P62" s="62"/>
      <c r="Q62" s="60"/>
      <c r="R62" s="61"/>
      <c r="S62" s="62"/>
      <c r="T62" s="60"/>
      <c r="U62" s="61"/>
      <c r="V62" s="62"/>
    </row>
    <row r="63" spans="2:22" x14ac:dyDescent="0.3">
      <c r="B63" s="63"/>
      <c r="C63" s="64"/>
      <c r="F63" s="61"/>
      <c r="G63" s="62"/>
      <c r="H63" s="60"/>
      <c r="I63" s="61"/>
      <c r="J63" s="62"/>
      <c r="K63" s="60"/>
      <c r="L63" s="61"/>
      <c r="M63" s="62"/>
      <c r="N63" s="60"/>
      <c r="O63" s="61"/>
      <c r="P63" s="62"/>
      <c r="Q63" s="60"/>
      <c r="R63" s="61"/>
      <c r="S63" s="62"/>
      <c r="T63" s="60"/>
      <c r="U63" s="61"/>
      <c r="V63" s="62"/>
    </row>
    <row r="64" spans="2:22" x14ac:dyDescent="0.3">
      <c r="B64" s="63"/>
      <c r="C64" s="64"/>
      <c r="F64" s="61"/>
      <c r="G64" s="62"/>
      <c r="H64" s="60"/>
      <c r="I64" s="61"/>
      <c r="J64" s="62"/>
      <c r="K64" s="60"/>
      <c r="L64" s="61"/>
      <c r="M64" s="62"/>
      <c r="N64" s="60"/>
      <c r="O64" s="61"/>
      <c r="P64" s="62"/>
      <c r="Q64" s="60"/>
      <c r="R64" s="61"/>
      <c r="S64" s="62"/>
      <c r="T64" s="60"/>
      <c r="U64" s="61"/>
      <c r="V64" s="62"/>
    </row>
    <row r="65" spans="2:22" x14ac:dyDescent="0.3">
      <c r="B65" s="63"/>
      <c r="C65" s="64"/>
      <c r="F65" s="61"/>
      <c r="G65" s="62"/>
      <c r="H65" s="60"/>
      <c r="I65" s="61"/>
      <c r="J65" s="62"/>
      <c r="K65" s="60"/>
      <c r="L65" s="61"/>
      <c r="M65" s="62"/>
      <c r="N65" s="60"/>
      <c r="O65" s="61"/>
      <c r="P65" s="62"/>
      <c r="Q65" s="60"/>
      <c r="R65" s="61"/>
      <c r="S65" s="62"/>
      <c r="T65" s="60"/>
      <c r="U65" s="61"/>
      <c r="V65" s="62"/>
    </row>
    <row r="66" spans="2:22" x14ac:dyDescent="0.3">
      <c r="B66" s="63"/>
      <c r="C66" s="64"/>
      <c r="F66" s="61"/>
      <c r="G66" s="62"/>
      <c r="H66" s="60"/>
      <c r="I66" s="61"/>
      <c r="J66" s="62"/>
      <c r="K66" s="60"/>
      <c r="L66" s="61"/>
      <c r="M66" s="62"/>
      <c r="N66" s="60"/>
      <c r="O66" s="61"/>
      <c r="P66" s="62"/>
      <c r="Q66" s="60"/>
      <c r="R66" s="61"/>
      <c r="S66" s="62"/>
      <c r="T66" s="60"/>
      <c r="U66" s="61"/>
      <c r="V66" s="62"/>
    </row>
    <row r="67" spans="2:22" x14ac:dyDescent="0.3">
      <c r="B67" s="63"/>
      <c r="C67" s="64"/>
      <c r="F67" s="61"/>
      <c r="G67" s="62"/>
      <c r="H67" s="60"/>
      <c r="I67" s="61"/>
      <c r="J67" s="62"/>
      <c r="K67" s="60"/>
      <c r="L67" s="61"/>
      <c r="M67" s="62"/>
      <c r="N67" s="60"/>
      <c r="O67" s="61"/>
      <c r="P67" s="62"/>
      <c r="Q67" s="60"/>
      <c r="R67" s="61"/>
      <c r="S67" s="62"/>
      <c r="T67" s="60"/>
      <c r="U67" s="61"/>
      <c r="V67" s="62"/>
    </row>
    <row r="68" spans="2:22" x14ac:dyDescent="0.3">
      <c r="B68" s="63"/>
      <c r="C68" s="64"/>
      <c r="F68" s="61"/>
      <c r="G68" s="62"/>
      <c r="H68" s="60"/>
      <c r="I68" s="61"/>
      <c r="J68" s="62"/>
      <c r="K68" s="60"/>
      <c r="L68" s="61"/>
      <c r="M68" s="62"/>
      <c r="N68" s="60"/>
      <c r="O68" s="61"/>
      <c r="P68" s="62"/>
      <c r="Q68" s="60"/>
      <c r="R68" s="61"/>
      <c r="S68" s="62"/>
      <c r="T68" s="60"/>
      <c r="U68" s="61"/>
      <c r="V68" s="62"/>
    </row>
    <row r="69" spans="2:22" x14ac:dyDescent="0.3">
      <c r="B69" s="63"/>
      <c r="C69" s="64"/>
      <c r="F69" s="61"/>
      <c r="G69" s="62"/>
      <c r="H69" s="60"/>
      <c r="I69" s="61"/>
      <c r="J69" s="62"/>
      <c r="K69" s="60"/>
      <c r="L69" s="61"/>
      <c r="M69" s="62"/>
      <c r="N69" s="60"/>
      <c r="O69" s="61"/>
      <c r="P69" s="62"/>
      <c r="Q69" s="60"/>
      <c r="R69" s="61"/>
      <c r="S69" s="62"/>
      <c r="T69" s="60"/>
      <c r="U69" s="61"/>
      <c r="V69" s="62"/>
    </row>
    <row r="70" spans="2:22" x14ac:dyDescent="0.3">
      <c r="B70" s="63"/>
      <c r="C70" s="64"/>
      <c r="F70" s="61"/>
      <c r="G70" s="62"/>
      <c r="H70" s="60"/>
      <c r="I70" s="61"/>
      <c r="J70" s="62"/>
      <c r="K70" s="60"/>
      <c r="L70" s="61"/>
      <c r="M70" s="62"/>
      <c r="N70" s="60"/>
      <c r="O70" s="61"/>
      <c r="P70" s="62"/>
      <c r="Q70" s="60"/>
      <c r="R70" s="61"/>
      <c r="S70" s="62"/>
      <c r="T70" s="60"/>
      <c r="U70" s="61"/>
      <c r="V70" s="62"/>
    </row>
    <row r="71" spans="2:22" x14ac:dyDescent="0.3">
      <c r="B71" s="63"/>
      <c r="C71" s="64"/>
      <c r="F71" s="61"/>
      <c r="G71" s="62"/>
      <c r="H71" s="60"/>
      <c r="I71" s="61"/>
      <c r="J71" s="62"/>
      <c r="K71" s="60"/>
      <c r="L71" s="61"/>
      <c r="M71" s="62"/>
      <c r="N71" s="60"/>
      <c r="O71" s="61"/>
      <c r="P71" s="62"/>
      <c r="Q71" s="60"/>
      <c r="R71" s="61"/>
      <c r="S71" s="62"/>
      <c r="T71" s="60"/>
      <c r="U71" s="61"/>
      <c r="V71" s="62"/>
    </row>
    <row r="72" spans="2:22" x14ac:dyDescent="0.3">
      <c r="B72" s="63"/>
      <c r="C72" s="64"/>
      <c r="F72" s="61"/>
      <c r="G72" s="62"/>
      <c r="H72" s="60"/>
      <c r="I72" s="61"/>
      <c r="J72" s="62"/>
      <c r="K72" s="60"/>
      <c r="L72" s="61"/>
      <c r="M72" s="62"/>
      <c r="N72" s="60"/>
      <c r="O72" s="61"/>
      <c r="P72" s="62"/>
      <c r="Q72" s="60"/>
      <c r="R72" s="61"/>
      <c r="S72" s="62"/>
      <c r="T72" s="60"/>
      <c r="U72" s="61"/>
      <c r="V72" s="62"/>
    </row>
    <row r="73" spans="2:22" x14ac:dyDescent="0.3">
      <c r="B73" s="63"/>
      <c r="C73" s="64"/>
      <c r="F73" s="61"/>
      <c r="G73" s="62"/>
      <c r="H73" s="60"/>
      <c r="I73" s="61"/>
      <c r="J73" s="62"/>
      <c r="K73" s="60"/>
      <c r="L73" s="61"/>
      <c r="M73" s="62"/>
      <c r="N73" s="60"/>
      <c r="O73" s="61"/>
      <c r="P73" s="62"/>
      <c r="Q73" s="60"/>
      <c r="R73" s="61"/>
      <c r="S73" s="62"/>
      <c r="T73" s="60"/>
      <c r="U73" s="61"/>
      <c r="V73" s="62"/>
    </row>
    <row r="74" spans="2:22" x14ac:dyDescent="0.3">
      <c r="B74" s="63"/>
      <c r="C74" s="64"/>
      <c r="F74" s="61"/>
      <c r="G74" s="62"/>
      <c r="H74" s="60"/>
      <c r="I74" s="61"/>
      <c r="J74" s="62"/>
      <c r="K74" s="60"/>
      <c r="L74" s="61"/>
      <c r="M74" s="62"/>
      <c r="N74" s="60"/>
      <c r="O74" s="61"/>
      <c r="P74" s="62"/>
      <c r="Q74" s="60"/>
      <c r="R74" s="61"/>
      <c r="S74" s="62"/>
      <c r="T74" s="60"/>
      <c r="U74" s="61"/>
      <c r="V74" s="62"/>
    </row>
    <row r="75" spans="2:22" x14ac:dyDescent="0.3">
      <c r="B75" s="63"/>
      <c r="C75" s="64"/>
      <c r="F75" s="61"/>
      <c r="G75" s="62"/>
      <c r="H75" s="60"/>
      <c r="I75" s="61"/>
      <c r="J75" s="62"/>
      <c r="K75" s="60"/>
      <c r="L75" s="61"/>
      <c r="M75" s="62"/>
      <c r="N75" s="60"/>
      <c r="O75" s="61"/>
      <c r="P75" s="62"/>
      <c r="Q75" s="60"/>
      <c r="R75" s="61"/>
      <c r="S75" s="62"/>
      <c r="T75" s="60"/>
      <c r="U75" s="61"/>
      <c r="V75" s="62"/>
    </row>
    <row r="76" spans="2:22" x14ac:dyDescent="0.3">
      <c r="B76" s="63"/>
      <c r="C76" s="64"/>
      <c r="F76" s="61"/>
      <c r="G76" s="62"/>
      <c r="H76" s="60"/>
      <c r="I76" s="61"/>
      <c r="J76" s="62"/>
      <c r="K76" s="60"/>
      <c r="L76" s="61"/>
      <c r="M76" s="62"/>
      <c r="N76" s="60"/>
      <c r="O76" s="61"/>
      <c r="P76" s="62"/>
      <c r="Q76" s="60"/>
      <c r="R76" s="61"/>
      <c r="S76" s="62"/>
      <c r="T76" s="60"/>
      <c r="U76" s="61"/>
      <c r="V76" s="62"/>
    </row>
    <row r="77" spans="2:22" x14ac:dyDescent="0.3">
      <c r="B77" s="63"/>
      <c r="C77" s="64"/>
      <c r="F77" s="61"/>
      <c r="G77" s="62"/>
      <c r="H77" s="60"/>
      <c r="I77" s="61"/>
      <c r="J77" s="62"/>
      <c r="K77" s="60"/>
      <c r="L77" s="61"/>
      <c r="M77" s="62"/>
      <c r="N77" s="60"/>
      <c r="O77" s="61"/>
      <c r="P77" s="62"/>
      <c r="Q77" s="60"/>
      <c r="R77" s="61"/>
      <c r="S77" s="62"/>
      <c r="T77" s="60"/>
      <c r="U77" s="61"/>
      <c r="V77" s="62"/>
    </row>
    <row r="78" spans="2:22" x14ac:dyDescent="0.3">
      <c r="B78" s="63"/>
      <c r="C78" s="64"/>
      <c r="F78" s="61"/>
      <c r="G78" s="62"/>
      <c r="H78" s="60"/>
      <c r="I78" s="61"/>
      <c r="J78" s="62"/>
      <c r="K78" s="60"/>
      <c r="L78" s="61"/>
      <c r="M78" s="62"/>
      <c r="N78" s="60"/>
      <c r="O78" s="61"/>
      <c r="P78" s="62"/>
      <c r="Q78" s="60"/>
      <c r="R78" s="61"/>
      <c r="S78" s="62"/>
      <c r="T78" s="60"/>
      <c r="U78" s="61"/>
      <c r="V78" s="62"/>
    </row>
    <row r="79" spans="2:22" x14ac:dyDescent="0.3">
      <c r="B79" s="63"/>
      <c r="C79" s="64"/>
      <c r="F79" s="61"/>
      <c r="G79" s="62"/>
      <c r="H79" s="60"/>
      <c r="I79" s="61"/>
      <c r="J79" s="62"/>
      <c r="K79" s="60"/>
      <c r="L79" s="61"/>
      <c r="M79" s="62"/>
      <c r="N79" s="60"/>
      <c r="O79" s="61"/>
      <c r="P79" s="62"/>
      <c r="Q79" s="60"/>
      <c r="R79" s="61"/>
      <c r="S79" s="62"/>
      <c r="T79" s="60"/>
      <c r="U79" s="61"/>
      <c r="V79" s="62"/>
    </row>
    <row r="80" spans="2:22" x14ac:dyDescent="0.3">
      <c r="B80" s="63"/>
      <c r="C80" s="64"/>
      <c r="F80" s="61"/>
      <c r="G80" s="62"/>
      <c r="H80" s="60"/>
      <c r="I80" s="61"/>
      <c r="J80" s="62"/>
      <c r="K80" s="60"/>
      <c r="L80" s="61"/>
      <c r="M80" s="62"/>
      <c r="N80" s="60"/>
      <c r="O80" s="61"/>
      <c r="P80" s="62"/>
      <c r="Q80" s="60"/>
      <c r="R80" s="61"/>
      <c r="S80" s="62"/>
      <c r="T80" s="60"/>
      <c r="U80" s="61"/>
      <c r="V80" s="62"/>
    </row>
    <row r="81" spans="2:22" x14ac:dyDescent="0.3">
      <c r="B81" s="63"/>
      <c r="C81" s="64"/>
      <c r="F81" s="61"/>
      <c r="G81" s="62"/>
      <c r="H81" s="60"/>
      <c r="I81" s="61"/>
      <c r="J81" s="62"/>
      <c r="K81" s="60"/>
      <c r="L81" s="61"/>
      <c r="M81" s="62"/>
      <c r="N81" s="60"/>
      <c r="O81" s="61"/>
      <c r="P81" s="62"/>
      <c r="Q81" s="60"/>
      <c r="R81" s="61"/>
      <c r="S81" s="62"/>
      <c r="T81" s="60"/>
      <c r="U81" s="61"/>
      <c r="V81" s="62"/>
    </row>
    <row r="82" spans="2:22" x14ac:dyDescent="0.3">
      <c r="B82" s="63"/>
      <c r="C82" s="64"/>
      <c r="F82" s="61"/>
      <c r="G82" s="62"/>
      <c r="H82" s="60"/>
      <c r="I82" s="61"/>
      <c r="J82" s="62"/>
      <c r="K82" s="60"/>
      <c r="L82" s="61"/>
      <c r="M82" s="62"/>
      <c r="N82" s="60"/>
      <c r="O82" s="61"/>
      <c r="P82" s="62"/>
      <c r="Q82" s="60"/>
      <c r="R82" s="61"/>
      <c r="S82" s="62"/>
      <c r="T82" s="60"/>
      <c r="U82" s="61"/>
      <c r="V82" s="62"/>
    </row>
    <row r="83" spans="2:22" x14ac:dyDescent="0.3">
      <c r="B83" s="63"/>
      <c r="C83" s="64"/>
      <c r="F83" s="61"/>
      <c r="G83" s="62"/>
      <c r="H83" s="60"/>
      <c r="I83" s="61"/>
      <c r="J83" s="62"/>
      <c r="K83" s="60"/>
      <c r="L83" s="61"/>
      <c r="M83" s="62"/>
      <c r="N83" s="60"/>
      <c r="O83" s="61"/>
      <c r="P83" s="62"/>
      <c r="Q83" s="60"/>
      <c r="R83" s="61"/>
      <c r="S83" s="62"/>
      <c r="T83" s="60"/>
      <c r="U83" s="61"/>
      <c r="V83" s="62"/>
    </row>
    <row r="84" spans="2:22" x14ac:dyDescent="0.3">
      <c r="B84" s="63"/>
      <c r="C84" s="64"/>
      <c r="F84" s="61"/>
      <c r="G84" s="62"/>
      <c r="H84" s="60"/>
      <c r="I84" s="61"/>
      <c r="J84" s="62"/>
      <c r="K84" s="60"/>
      <c r="L84" s="61"/>
      <c r="M84" s="62"/>
      <c r="N84" s="60"/>
      <c r="O84" s="61"/>
      <c r="P84" s="62"/>
      <c r="Q84" s="60"/>
      <c r="R84" s="61"/>
      <c r="S84" s="62"/>
      <c r="T84" s="60"/>
      <c r="U84" s="61"/>
      <c r="V84" s="62"/>
    </row>
    <row r="85" spans="2:22" x14ac:dyDescent="0.3">
      <c r="B85" s="63"/>
      <c r="C85" s="64"/>
      <c r="F85" s="61"/>
      <c r="G85" s="62"/>
      <c r="H85" s="60"/>
      <c r="I85" s="61"/>
      <c r="J85" s="62"/>
      <c r="K85" s="60"/>
      <c r="L85" s="61"/>
      <c r="M85" s="62"/>
      <c r="N85" s="60"/>
      <c r="O85" s="61"/>
      <c r="P85" s="62"/>
      <c r="Q85" s="60"/>
      <c r="R85" s="61"/>
      <c r="S85" s="62"/>
      <c r="T85" s="60"/>
      <c r="U85" s="61"/>
      <c r="V85" s="62"/>
    </row>
    <row r="86" spans="2:22" x14ac:dyDescent="0.3">
      <c r="B86" s="63"/>
      <c r="C86" s="64"/>
      <c r="F86" s="61"/>
      <c r="G86" s="62"/>
      <c r="H86" s="60"/>
      <c r="I86" s="61"/>
      <c r="J86" s="62"/>
      <c r="K86" s="60"/>
      <c r="L86" s="61"/>
      <c r="M86" s="62"/>
      <c r="N86" s="60"/>
      <c r="O86" s="61"/>
      <c r="P86" s="62"/>
      <c r="Q86" s="60"/>
      <c r="R86" s="61"/>
      <c r="S86" s="62"/>
      <c r="T86" s="60"/>
      <c r="U86" s="61"/>
      <c r="V86" s="62"/>
    </row>
    <row r="87" spans="2:22" x14ac:dyDescent="0.3">
      <c r="B87" s="63"/>
      <c r="C87" s="64"/>
      <c r="F87" s="61"/>
      <c r="G87" s="62"/>
      <c r="H87" s="60"/>
      <c r="I87" s="61"/>
      <c r="J87" s="62"/>
      <c r="K87" s="60"/>
      <c r="L87" s="61"/>
      <c r="M87" s="62"/>
      <c r="N87" s="60"/>
      <c r="O87" s="61"/>
      <c r="P87" s="62"/>
      <c r="Q87" s="60"/>
      <c r="R87" s="61"/>
      <c r="S87" s="62"/>
      <c r="T87" s="60"/>
      <c r="U87" s="61"/>
      <c r="V87" s="62"/>
    </row>
    <row r="88" spans="2:22" x14ac:dyDescent="0.3">
      <c r="B88" s="63"/>
      <c r="C88" s="64"/>
      <c r="F88" s="61"/>
      <c r="G88" s="62"/>
      <c r="H88" s="60"/>
      <c r="I88" s="61"/>
      <c r="J88" s="62"/>
      <c r="K88" s="60"/>
      <c r="L88" s="61"/>
      <c r="M88" s="62"/>
      <c r="N88" s="60"/>
      <c r="O88" s="61"/>
      <c r="P88" s="62"/>
      <c r="Q88" s="60"/>
      <c r="R88" s="61"/>
      <c r="S88" s="62"/>
      <c r="T88" s="60"/>
      <c r="U88" s="61"/>
      <c r="V88" s="62"/>
    </row>
    <row r="89" spans="2:22" x14ac:dyDescent="0.3">
      <c r="B89" s="63"/>
      <c r="C89" s="64"/>
      <c r="F89" s="61"/>
      <c r="G89" s="62"/>
      <c r="H89" s="60"/>
      <c r="I89" s="61"/>
      <c r="J89" s="62"/>
      <c r="K89" s="60"/>
      <c r="L89" s="61"/>
      <c r="M89" s="62"/>
      <c r="N89" s="60"/>
      <c r="O89" s="61"/>
      <c r="P89" s="62"/>
      <c r="Q89" s="60"/>
      <c r="R89" s="61"/>
      <c r="S89" s="62"/>
      <c r="T89" s="60"/>
      <c r="U89" s="61"/>
      <c r="V89" s="62"/>
    </row>
    <row r="90" spans="2:22" x14ac:dyDescent="0.3">
      <c r="B90" s="63"/>
      <c r="C90" s="64"/>
      <c r="F90" s="61"/>
      <c r="G90" s="62"/>
      <c r="H90" s="60"/>
      <c r="I90" s="61"/>
      <c r="J90" s="62"/>
      <c r="K90" s="60"/>
      <c r="L90" s="61"/>
      <c r="M90" s="62"/>
      <c r="N90" s="60"/>
      <c r="O90" s="61"/>
      <c r="P90" s="62"/>
      <c r="Q90" s="60"/>
      <c r="R90" s="61"/>
      <c r="S90" s="62"/>
      <c r="T90" s="60"/>
      <c r="U90" s="61"/>
      <c r="V90" s="62"/>
    </row>
    <row r="91" spans="2:22" x14ac:dyDescent="0.3">
      <c r="B91" s="63"/>
      <c r="C91" s="64"/>
      <c r="F91" s="61"/>
      <c r="G91" s="62"/>
      <c r="H91" s="60"/>
      <c r="I91" s="61"/>
      <c r="J91" s="62"/>
      <c r="K91" s="60"/>
      <c r="L91" s="61"/>
      <c r="M91" s="62"/>
      <c r="N91" s="60"/>
      <c r="O91" s="61"/>
      <c r="P91" s="62"/>
      <c r="Q91" s="60"/>
      <c r="R91" s="61"/>
      <c r="S91" s="62"/>
      <c r="T91" s="60"/>
      <c r="U91" s="61"/>
      <c r="V91" s="62"/>
    </row>
    <row r="92" spans="2:22" x14ac:dyDescent="0.3">
      <c r="B92" s="63"/>
      <c r="C92" s="64"/>
      <c r="F92" s="61"/>
      <c r="G92" s="62"/>
      <c r="H92" s="60"/>
      <c r="I92" s="61"/>
      <c r="J92" s="62"/>
      <c r="K92" s="60"/>
      <c r="L92" s="61"/>
      <c r="M92" s="62"/>
      <c r="N92" s="60"/>
      <c r="O92" s="61"/>
      <c r="P92" s="62"/>
      <c r="Q92" s="60"/>
      <c r="R92" s="61"/>
      <c r="S92" s="62"/>
      <c r="T92" s="60"/>
      <c r="U92" s="61"/>
      <c r="V92" s="62"/>
    </row>
    <row r="93" spans="2:22" x14ac:dyDescent="0.3">
      <c r="B93" s="63"/>
      <c r="C93" s="64"/>
      <c r="F93" s="61"/>
      <c r="G93" s="62"/>
      <c r="H93" s="60"/>
      <c r="I93" s="61"/>
      <c r="J93" s="62"/>
      <c r="K93" s="60"/>
      <c r="L93" s="61"/>
      <c r="M93" s="62"/>
      <c r="N93" s="60"/>
      <c r="O93" s="61"/>
      <c r="P93" s="62"/>
      <c r="Q93" s="60"/>
      <c r="R93" s="61"/>
      <c r="S93" s="62"/>
      <c r="T93" s="60"/>
      <c r="U93" s="61"/>
      <c r="V93" s="62"/>
    </row>
    <row r="94" spans="2:22" x14ac:dyDescent="0.3">
      <c r="B94" s="63"/>
      <c r="C94" s="64"/>
      <c r="F94" s="61"/>
      <c r="G94" s="62"/>
      <c r="H94" s="60"/>
      <c r="I94" s="61"/>
      <c r="J94" s="62"/>
      <c r="K94" s="60"/>
      <c r="L94" s="61"/>
      <c r="M94" s="62"/>
      <c r="N94" s="60"/>
      <c r="O94" s="61"/>
      <c r="P94" s="62"/>
      <c r="Q94" s="60"/>
      <c r="R94" s="61"/>
      <c r="S94" s="62"/>
      <c r="T94" s="60"/>
      <c r="U94" s="61"/>
      <c r="V94" s="62"/>
    </row>
    <row r="95" spans="2:22" x14ac:dyDescent="0.3">
      <c r="B95" s="63"/>
      <c r="C95" s="64"/>
      <c r="F95" s="61"/>
      <c r="G95" s="62"/>
      <c r="H95" s="60"/>
      <c r="I95" s="61"/>
      <c r="J95" s="62"/>
      <c r="K95" s="60"/>
      <c r="L95" s="61"/>
      <c r="M95" s="62"/>
      <c r="N95" s="60"/>
      <c r="O95" s="61"/>
      <c r="P95" s="62"/>
      <c r="Q95" s="60"/>
      <c r="R95" s="61"/>
      <c r="S95" s="62"/>
      <c r="T95" s="60"/>
      <c r="U95" s="61"/>
      <c r="V95" s="62"/>
    </row>
    <row r="96" spans="2:22" x14ac:dyDescent="0.3">
      <c r="B96" s="63"/>
      <c r="C96" s="64"/>
      <c r="F96" s="61"/>
      <c r="G96" s="62"/>
      <c r="H96" s="60"/>
      <c r="I96" s="61"/>
      <c r="J96" s="62"/>
      <c r="K96" s="60"/>
      <c r="L96" s="61"/>
      <c r="M96" s="62"/>
      <c r="N96" s="60"/>
      <c r="O96" s="61"/>
      <c r="P96" s="62"/>
      <c r="Q96" s="60"/>
      <c r="R96" s="61"/>
      <c r="S96" s="62"/>
      <c r="T96" s="60"/>
      <c r="U96" s="61"/>
      <c r="V96" s="62"/>
    </row>
    <row r="97" spans="2:22" x14ac:dyDescent="0.3">
      <c r="B97" s="63"/>
      <c r="C97" s="64"/>
      <c r="F97" s="61"/>
      <c r="G97" s="62"/>
      <c r="H97" s="60"/>
      <c r="I97" s="61"/>
      <c r="J97" s="62"/>
      <c r="K97" s="60"/>
      <c r="L97" s="61"/>
      <c r="M97" s="62"/>
      <c r="N97" s="60"/>
      <c r="O97" s="61"/>
      <c r="P97" s="62"/>
      <c r="Q97" s="60"/>
      <c r="R97" s="61"/>
      <c r="S97" s="62"/>
      <c r="T97" s="60"/>
      <c r="U97" s="61"/>
      <c r="V97" s="62"/>
    </row>
    <row r="98" spans="2:22" x14ac:dyDescent="0.3">
      <c r="B98" s="63"/>
      <c r="C98" s="64"/>
      <c r="F98" s="61"/>
      <c r="G98" s="62"/>
      <c r="H98" s="60"/>
      <c r="I98" s="61"/>
      <c r="J98" s="62"/>
      <c r="K98" s="60"/>
      <c r="L98" s="61"/>
      <c r="M98" s="62"/>
      <c r="N98" s="60"/>
      <c r="O98" s="61"/>
      <c r="P98" s="62"/>
      <c r="Q98" s="60"/>
      <c r="R98" s="61"/>
      <c r="S98" s="62"/>
      <c r="T98" s="60"/>
      <c r="U98" s="61"/>
      <c r="V98" s="62"/>
    </row>
    <row r="99" spans="2:22" x14ac:dyDescent="0.3">
      <c r="B99" s="63"/>
      <c r="C99" s="64"/>
      <c r="F99" s="61"/>
      <c r="G99" s="62"/>
      <c r="H99" s="60"/>
      <c r="I99" s="61"/>
      <c r="J99" s="62"/>
      <c r="K99" s="60"/>
      <c r="L99" s="61"/>
      <c r="M99" s="62"/>
      <c r="N99" s="60"/>
      <c r="O99" s="61"/>
      <c r="P99" s="62"/>
      <c r="Q99" s="60"/>
      <c r="R99" s="61"/>
      <c r="S99" s="62"/>
      <c r="T99" s="60"/>
      <c r="U99" s="61"/>
      <c r="V99" s="62"/>
    </row>
    <row r="100" spans="2:22" x14ac:dyDescent="0.3">
      <c r="B100" s="63"/>
      <c r="C100" s="64"/>
      <c r="F100" s="61"/>
      <c r="G100" s="62"/>
      <c r="H100" s="60"/>
      <c r="I100" s="61"/>
      <c r="J100" s="62"/>
      <c r="K100" s="60"/>
      <c r="L100" s="61"/>
      <c r="M100" s="62"/>
      <c r="N100" s="60"/>
      <c r="O100" s="61"/>
      <c r="P100" s="62"/>
      <c r="Q100" s="60"/>
      <c r="R100" s="61"/>
      <c r="S100" s="62"/>
      <c r="T100" s="60"/>
      <c r="U100" s="61"/>
      <c r="V100" s="62"/>
    </row>
    <row r="101" spans="2:22" x14ac:dyDescent="0.3">
      <c r="B101" s="63"/>
      <c r="C101" s="64"/>
      <c r="F101" s="61"/>
      <c r="G101" s="62"/>
      <c r="H101" s="60"/>
      <c r="I101" s="61"/>
      <c r="J101" s="62"/>
      <c r="K101" s="60"/>
      <c r="L101" s="61"/>
      <c r="M101" s="62"/>
      <c r="N101" s="60"/>
      <c r="O101" s="61"/>
      <c r="P101" s="62"/>
      <c r="Q101" s="60"/>
      <c r="R101" s="61"/>
      <c r="S101" s="62"/>
      <c r="T101" s="60"/>
      <c r="U101" s="61"/>
      <c r="V101" s="62"/>
    </row>
    <row r="102" spans="2:22" x14ac:dyDescent="0.3">
      <c r="B102" s="63"/>
      <c r="C102" s="64"/>
      <c r="F102" s="61"/>
      <c r="G102" s="62"/>
      <c r="H102" s="60"/>
      <c r="I102" s="61"/>
      <c r="J102" s="62"/>
      <c r="K102" s="60"/>
      <c r="L102" s="61"/>
      <c r="M102" s="62"/>
      <c r="N102" s="60"/>
      <c r="O102" s="61"/>
      <c r="P102" s="62"/>
      <c r="Q102" s="60"/>
      <c r="R102" s="61"/>
      <c r="S102" s="62"/>
      <c r="T102" s="60"/>
      <c r="U102" s="61"/>
      <c r="V102" s="62"/>
    </row>
    <row r="103" spans="2:22" x14ac:dyDescent="0.3">
      <c r="B103" s="63"/>
      <c r="C103" s="64"/>
      <c r="F103" s="61"/>
      <c r="G103" s="62"/>
      <c r="H103" s="60"/>
      <c r="I103" s="61"/>
      <c r="J103" s="62"/>
      <c r="K103" s="60"/>
      <c r="L103" s="61"/>
      <c r="M103" s="62"/>
      <c r="N103" s="60"/>
      <c r="O103" s="61"/>
      <c r="P103" s="62"/>
      <c r="Q103" s="60"/>
      <c r="R103" s="61"/>
      <c r="S103" s="62"/>
      <c r="T103" s="60"/>
      <c r="U103" s="61"/>
      <c r="V103" s="62"/>
    </row>
    <row r="104" spans="2:22" x14ac:dyDescent="0.3">
      <c r="B104" s="63"/>
      <c r="C104" s="64"/>
      <c r="F104" s="61"/>
      <c r="G104" s="62"/>
      <c r="H104" s="60"/>
      <c r="I104" s="61"/>
      <c r="J104" s="62"/>
      <c r="K104" s="60"/>
      <c r="L104" s="61"/>
      <c r="M104" s="62"/>
      <c r="N104" s="60"/>
      <c r="O104" s="61"/>
      <c r="P104" s="62"/>
      <c r="Q104" s="60"/>
      <c r="R104" s="61"/>
      <c r="S104" s="62"/>
      <c r="T104" s="60"/>
      <c r="U104" s="61"/>
      <c r="V104" s="62"/>
    </row>
    <row r="105" spans="2:22" x14ac:dyDescent="0.3">
      <c r="B105" s="63"/>
      <c r="C105" s="64"/>
      <c r="F105" s="61"/>
      <c r="G105" s="62"/>
      <c r="H105" s="60"/>
      <c r="I105" s="61"/>
      <c r="J105" s="62"/>
      <c r="K105" s="60"/>
      <c r="L105" s="61"/>
      <c r="M105" s="62"/>
      <c r="N105" s="60"/>
      <c r="O105" s="61"/>
      <c r="P105" s="62"/>
      <c r="Q105" s="60"/>
      <c r="R105" s="61"/>
      <c r="S105" s="62"/>
      <c r="T105" s="60"/>
      <c r="U105" s="61"/>
      <c r="V105" s="62"/>
    </row>
    <row r="106" spans="2:22" x14ac:dyDescent="0.3">
      <c r="B106" s="63"/>
      <c r="C106" s="64"/>
      <c r="F106" s="61"/>
      <c r="G106" s="62"/>
      <c r="H106" s="60"/>
      <c r="I106" s="61"/>
      <c r="J106" s="62"/>
      <c r="K106" s="60"/>
      <c r="L106" s="61"/>
      <c r="M106" s="62"/>
      <c r="N106" s="60"/>
      <c r="O106" s="61"/>
      <c r="P106" s="62"/>
      <c r="Q106" s="60"/>
      <c r="R106" s="61"/>
      <c r="S106" s="62"/>
      <c r="T106" s="60"/>
      <c r="U106" s="61"/>
      <c r="V106" s="62"/>
    </row>
    <row r="107" spans="2:22" x14ac:dyDescent="0.3">
      <c r="B107" s="63"/>
      <c r="C107" s="64"/>
      <c r="F107" s="61"/>
      <c r="G107" s="62"/>
      <c r="H107" s="60"/>
      <c r="I107" s="61"/>
      <c r="J107" s="62"/>
      <c r="K107" s="60"/>
      <c r="L107" s="61"/>
      <c r="M107" s="62"/>
      <c r="N107" s="60"/>
      <c r="O107" s="61"/>
      <c r="P107" s="62"/>
      <c r="Q107" s="60"/>
      <c r="R107" s="61"/>
      <c r="S107" s="62"/>
      <c r="T107" s="60"/>
      <c r="U107" s="61"/>
      <c r="V107" s="62"/>
    </row>
    <row r="108" spans="2:22" x14ac:dyDescent="0.3">
      <c r="B108" s="63"/>
      <c r="C108" s="64"/>
      <c r="F108" s="61"/>
      <c r="G108" s="62"/>
      <c r="H108" s="60"/>
      <c r="I108" s="61"/>
      <c r="J108" s="62"/>
      <c r="K108" s="60"/>
      <c r="L108" s="61"/>
      <c r="M108" s="62"/>
      <c r="N108" s="60"/>
      <c r="O108" s="61"/>
      <c r="P108" s="62"/>
      <c r="Q108" s="60"/>
      <c r="R108" s="61"/>
      <c r="S108" s="62"/>
      <c r="T108" s="60"/>
      <c r="U108" s="61"/>
      <c r="V108" s="62"/>
    </row>
    <row r="109" spans="2:22" x14ac:dyDescent="0.3">
      <c r="B109" s="63"/>
      <c r="C109" s="64"/>
      <c r="F109" s="61"/>
      <c r="G109" s="62"/>
      <c r="H109" s="60"/>
      <c r="I109" s="61"/>
      <c r="J109" s="62"/>
      <c r="K109" s="60"/>
      <c r="L109" s="61"/>
      <c r="M109" s="62"/>
      <c r="N109" s="60"/>
      <c r="O109" s="61"/>
      <c r="P109" s="62"/>
      <c r="Q109" s="60"/>
      <c r="R109" s="61"/>
      <c r="S109" s="62"/>
      <c r="T109" s="60"/>
      <c r="U109" s="61"/>
      <c r="V109" s="62"/>
    </row>
    <row r="110" spans="2:22" x14ac:dyDescent="0.3">
      <c r="B110" s="63"/>
      <c r="C110" s="64"/>
      <c r="F110" s="61"/>
      <c r="G110" s="62"/>
      <c r="H110" s="60"/>
      <c r="I110" s="61"/>
      <c r="J110" s="62"/>
      <c r="K110" s="60"/>
      <c r="L110" s="61"/>
      <c r="M110" s="62"/>
      <c r="N110" s="60"/>
      <c r="O110" s="61"/>
      <c r="P110" s="62"/>
      <c r="Q110" s="60"/>
      <c r="R110" s="61"/>
      <c r="S110" s="62"/>
      <c r="T110" s="60"/>
      <c r="U110" s="61"/>
      <c r="V110" s="62"/>
    </row>
    <row r="111" spans="2:22" x14ac:dyDescent="0.3">
      <c r="B111" s="63"/>
      <c r="C111" s="64"/>
      <c r="F111" s="61"/>
      <c r="G111" s="62"/>
      <c r="H111" s="60"/>
      <c r="I111" s="61"/>
      <c r="J111" s="62"/>
      <c r="K111" s="60"/>
      <c r="L111" s="61"/>
      <c r="M111" s="62"/>
      <c r="N111" s="60"/>
      <c r="O111" s="61"/>
      <c r="P111" s="62"/>
      <c r="Q111" s="60"/>
      <c r="R111" s="61"/>
      <c r="S111" s="62"/>
      <c r="T111" s="60"/>
      <c r="U111" s="61"/>
      <c r="V111" s="62"/>
    </row>
    <row r="112" spans="2:22" x14ac:dyDescent="0.3">
      <c r="B112" s="63"/>
      <c r="C112" s="64"/>
      <c r="F112" s="61"/>
      <c r="G112" s="62"/>
      <c r="H112" s="60"/>
      <c r="I112" s="61"/>
      <c r="J112" s="62"/>
      <c r="K112" s="60"/>
      <c r="L112" s="61"/>
      <c r="M112" s="62"/>
      <c r="N112" s="60"/>
      <c r="O112" s="61"/>
      <c r="P112" s="62"/>
      <c r="Q112" s="60"/>
      <c r="R112" s="61"/>
      <c r="S112" s="62"/>
      <c r="T112" s="60"/>
      <c r="U112" s="61"/>
      <c r="V112" s="62"/>
    </row>
    <row r="113" spans="2:22" x14ac:dyDescent="0.3">
      <c r="B113" s="63"/>
      <c r="C113" s="64"/>
      <c r="F113" s="61"/>
      <c r="G113" s="62"/>
      <c r="H113" s="60"/>
      <c r="I113" s="61"/>
      <c r="J113" s="62"/>
      <c r="K113" s="60"/>
      <c r="L113" s="61"/>
      <c r="M113" s="62"/>
      <c r="N113" s="60"/>
      <c r="O113" s="61"/>
      <c r="P113" s="62"/>
      <c r="Q113" s="60"/>
      <c r="R113" s="61"/>
      <c r="S113" s="62"/>
      <c r="T113" s="60"/>
      <c r="U113" s="61"/>
      <c r="V113" s="62"/>
    </row>
    <row r="114" spans="2:22" x14ac:dyDescent="0.3">
      <c r="B114" s="63"/>
      <c r="C114" s="64"/>
      <c r="F114" s="61"/>
      <c r="G114" s="62"/>
      <c r="H114" s="60"/>
      <c r="I114" s="61"/>
      <c r="J114" s="62"/>
      <c r="K114" s="60"/>
      <c r="L114" s="61"/>
      <c r="M114" s="62"/>
      <c r="N114" s="60"/>
      <c r="O114" s="61"/>
      <c r="P114" s="62"/>
      <c r="Q114" s="60"/>
      <c r="R114" s="61"/>
      <c r="S114" s="62"/>
      <c r="T114" s="60"/>
      <c r="U114" s="61"/>
      <c r="V114" s="62"/>
    </row>
    <row r="115" spans="2:22" x14ac:dyDescent="0.3">
      <c r="B115" s="63"/>
      <c r="C115" s="64"/>
      <c r="F115" s="61"/>
      <c r="G115" s="62"/>
      <c r="H115" s="60"/>
      <c r="I115" s="61"/>
      <c r="J115" s="62"/>
      <c r="K115" s="60"/>
      <c r="L115" s="61"/>
      <c r="M115" s="62"/>
      <c r="N115" s="60"/>
      <c r="O115" s="61"/>
      <c r="P115" s="62"/>
      <c r="Q115" s="60"/>
      <c r="R115" s="61"/>
      <c r="S115" s="62"/>
      <c r="T115" s="60"/>
      <c r="U115" s="61"/>
      <c r="V115" s="62"/>
    </row>
    <row r="116" spans="2:22" x14ac:dyDescent="0.3">
      <c r="B116" s="63"/>
      <c r="C116" s="64"/>
      <c r="F116" s="61"/>
      <c r="G116" s="62"/>
      <c r="H116" s="60"/>
      <c r="I116" s="61"/>
      <c r="J116" s="62"/>
      <c r="K116" s="60"/>
      <c r="L116" s="61"/>
      <c r="M116" s="62"/>
      <c r="N116" s="60"/>
      <c r="O116" s="61"/>
      <c r="P116" s="62"/>
      <c r="Q116" s="60"/>
      <c r="R116" s="61"/>
      <c r="S116" s="62"/>
      <c r="T116" s="60"/>
      <c r="U116" s="61"/>
      <c r="V116" s="62"/>
    </row>
    <row r="117" spans="2:22" x14ac:dyDescent="0.3">
      <c r="B117" s="52"/>
      <c r="C117" s="53"/>
      <c r="F117" s="61"/>
      <c r="G117" s="62"/>
      <c r="H117" s="60"/>
      <c r="I117" s="61"/>
      <c r="J117" s="62"/>
      <c r="K117" s="60"/>
      <c r="L117" s="61"/>
      <c r="M117" s="62"/>
      <c r="N117" s="60"/>
      <c r="O117" s="61"/>
      <c r="P117" s="62"/>
      <c r="Q117" s="60"/>
      <c r="R117" s="61"/>
      <c r="S117" s="62"/>
      <c r="T117" s="60"/>
      <c r="U117" s="61"/>
      <c r="V117" s="62"/>
    </row>
    <row r="118" spans="2:22" x14ac:dyDescent="0.3">
      <c r="B118" s="52"/>
      <c r="C118" s="53"/>
      <c r="F118" s="61"/>
      <c r="G118" s="62"/>
      <c r="H118" s="60"/>
      <c r="I118" s="61"/>
      <c r="J118" s="62"/>
      <c r="K118" s="60"/>
      <c r="L118" s="61"/>
      <c r="M118" s="62"/>
      <c r="N118" s="60"/>
      <c r="O118" s="61"/>
      <c r="P118" s="62"/>
      <c r="Q118" s="60"/>
      <c r="R118" s="61"/>
      <c r="S118" s="62"/>
      <c r="T118" s="60"/>
      <c r="U118" s="61"/>
      <c r="V118" s="62"/>
    </row>
    <row r="119" spans="2:22" x14ac:dyDescent="0.3">
      <c r="B119" s="52"/>
      <c r="C119" s="53"/>
      <c r="F119" s="61"/>
      <c r="G119" s="62"/>
      <c r="H119" s="60"/>
      <c r="I119" s="61"/>
      <c r="J119" s="62"/>
      <c r="K119" s="60"/>
      <c r="L119" s="61"/>
      <c r="M119" s="62"/>
      <c r="N119" s="60"/>
      <c r="O119" s="61"/>
      <c r="P119" s="62"/>
      <c r="Q119" s="60"/>
      <c r="R119" s="61"/>
      <c r="S119" s="62"/>
      <c r="T119" s="60"/>
      <c r="U119" s="61"/>
      <c r="V119" s="62"/>
    </row>
    <row r="120" spans="2:22" x14ac:dyDescent="0.3">
      <c r="B120" s="52"/>
      <c r="C120" s="53"/>
      <c r="F120" s="61"/>
      <c r="G120" s="62"/>
      <c r="H120" s="60"/>
      <c r="I120" s="61"/>
      <c r="J120" s="62"/>
      <c r="K120" s="60"/>
      <c r="L120" s="61"/>
      <c r="M120" s="62"/>
      <c r="N120" s="60"/>
      <c r="O120" s="61"/>
      <c r="P120" s="62"/>
      <c r="Q120" s="60"/>
      <c r="R120" s="61"/>
      <c r="S120" s="62"/>
      <c r="T120" s="60"/>
      <c r="U120" s="61"/>
      <c r="V120" s="62"/>
    </row>
    <row r="121" spans="2:22" x14ac:dyDescent="0.3">
      <c r="B121" s="52"/>
      <c r="C121" s="53"/>
      <c r="F121" s="61"/>
      <c r="G121" s="62"/>
      <c r="H121" s="60"/>
      <c r="I121" s="61"/>
      <c r="J121" s="62"/>
      <c r="K121" s="60"/>
      <c r="L121" s="61"/>
      <c r="M121" s="62"/>
      <c r="N121" s="60"/>
      <c r="O121" s="61"/>
      <c r="P121" s="62"/>
      <c r="Q121" s="60"/>
      <c r="R121" s="61"/>
      <c r="S121" s="62"/>
      <c r="T121" s="60"/>
      <c r="U121" s="61"/>
      <c r="V121" s="62"/>
    </row>
    <row r="122" spans="2:22" x14ac:dyDescent="0.3">
      <c r="B122" s="52"/>
      <c r="C122" s="53"/>
      <c r="F122" s="61"/>
      <c r="G122" s="62"/>
      <c r="H122" s="60"/>
      <c r="I122" s="61"/>
      <c r="J122" s="62"/>
      <c r="K122" s="60"/>
      <c r="L122" s="61"/>
      <c r="M122" s="62"/>
      <c r="N122" s="60"/>
      <c r="O122" s="61"/>
      <c r="P122" s="62"/>
      <c r="Q122" s="60"/>
      <c r="R122" s="61"/>
      <c r="S122" s="62"/>
      <c r="T122" s="60"/>
      <c r="U122" s="61"/>
      <c r="V122" s="62"/>
    </row>
    <row r="123" spans="2:22" x14ac:dyDescent="0.3">
      <c r="B123" s="52"/>
      <c r="C123" s="53"/>
      <c r="F123" s="61"/>
      <c r="G123" s="62"/>
      <c r="H123" s="60"/>
      <c r="I123" s="61"/>
      <c r="J123" s="62"/>
      <c r="K123" s="60"/>
      <c r="L123" s="61"/>
      <c r="M123" s="62"/>
      <c r="N123" s="60"/>
      <c r="O123" s="61"/>
      <c r="P123" s="62"/>
      <c r="Q123" s="60"/>
      <c r="R123" s="61"/>
      <c r="S123" s="62"/>
      <c r="T123" s="60"/>
      <c r="U123" s="61"/>
      <c r="V123" s="62"/>
    </row>
    <row r="124" spans="2:22" x14ac:dyDescent="0.3">
      <c r="B124" s="52"/>
      <c r="C124" s="53"/>
      <c r="F124" s="61"/>
      <c r="G124" s="62"/>
      <c r="H124" s="60"/>
      <c r="I124" s="61"/>
      <c r="J124" s="62"/>
      <c r="K124" s="60"/>
      <c r="L124" s="61"/>
      <c r="M124" s="62"/>
      <c r="N124" s="60"/>
      <c r="O124" s="61"/>
      <c r="P124" s="62"/>
      <c r="Q124" s="60"/>
      <c r="R124" s="61"/>
      <c r="S124" s="62"/>
      <c r="T124" s="60"/>
      <c r="U124" s="61"/>
      <c r="V124" s="62"/>
    </row>
    <row r="125" spans="2:22" x14ac:dyDescent="0.3">
      <c r="B125" s="52"/>
      <c r="C125" s="53"/>
      <c r="F125" s="61"/>
      <c r="G125" s="62"/>
      <c r="H125" s="60"/>
      <c r="I125" s="61"/>
      <c r="J125" s="62"/>
      <c r="K125" s="60"/>
      <c r="L125" s="61"/>
      <c r="M125" s="62"/>
      <c r="N125" s="60"/>
      <c r="O125" s="61"/>
      <c r="P125" s="62"/>
      <c r="Q125" s="60"/>
      <c r="R125" s="61"/>
      <c r="S125" s="62"/>
      <c r="T125" s="60"/>
      <c r="U125" s="61"/>
      <c r="V125" s="62"/>
    </row>
    <row r="126" spans="2:22" x14ac:dyDescent="0.3">
      <c r="B126" s="52"/>
      <c r="C126" s="53"/>
      <c r="F126" s="61"/>
      <c r="G126" s="62"/>
      <c r="H126" s="60"/>
      <c r="I126" s="61"/>
      <c r="J126" s="62"/>
      <c r="K126" s="60"/>
      <c r="L126" s="61"/>
      <c r="M126" s="62"/>
      <c r="N126" s="60"/>
      <c r="O126" s="61"/>
      <c r="P126" s="62"/>
      <c r="Q126" s="60"/>
      <c r="R126" s="61"/>
      <c r="S126" s="62"/>
      <c r="T126" s="60"/>
      <c r="U126" s="61"/>
      <c r="V126" s="62"/>
    </row>
    <row r="127" spans="2:22" x14ac:dyDescent="0.3">
      <c r="B127" s="52"/>
      <c r="C127" s="53"/>
      <c r="F127" s="61"/>
      <c r="G127" s="62"/>
      <c r="H127" s="60"/>
      <c r="I127" s="61"/>
      <c r="J127" s="62"/>
      <c r="K127" s="60"/>
      <c r="L127" s="61"/>
      <c r="M127" s="62"/>
      <c r="N127" s="60"/>
      <c r="O127" s="61"/>
      <c r="P127" s="62"/>
      <c r="Q127" s="60"/>
      <c r="R127" s="61"/>
      <c r="S127" s="62"/>
      <c r="T127" s="60"/>
      <c r="U127" s="61"/>
      <c r="V127" s="62"/>
    </row>
    <row r="128" spans="2:22" x14ac:dyDescent="0.3">
      <c r="B128" s="52"/>
      <c r="C128" s="53"/>
      <c r="F128" s="61"/>
      <c r="G128" s="62"/>
      <c r="H128" s="60"/>
      <c r="I128" s="61"/>
      <c r="J128" s="62"/>
      <c r="K128" s="60"/>
      <c r="L128" s="61"/>
      <c r="M128" s="62"/>
      <c r="N128" s="60"/>
      <c r="O128" s="61"/>
      <c r="P128" s="62"/>
      <c r="Q128" s="60"/>
      <c r="R128" s="61"/>
      <c r="S128" s="62"/>
      <c r="T128" s="60"/>
      <c r="U128" s="61"/>
      <c r="V128" s="62"/>
    </row>
    <row r="129" spans="2:22" x14ac:dyDescent="0.3">
      <c r="B129" s="52"/>
      <c r="C129" s="53"/>
      <c r="F129" s="61"/>
      <c r="G129" s="62"/>
      <c r="H129" s="60"/>
      <c r="I129" s="61"/>
      <c r="J129" s="62"/>
      <c r="K129" s="60"/>
      <c r="L129" s="61"/>
      <c r="M129" s="62"/>
      <c r="N129" s="60"/>
      <c r="O129" s="61"/>
      <c r="P129" s="62"/>
      <c r="Q129" s="60"/>
      <c r="R129" s="61"/>
      <c r="S129" s="62"/>
      <c r="T129" s="60"/>
      <c r="U129" s="61"/>
      <c r="V129" s="62"/>
    </row>
    <row r="130" spans="2:22" x14ac:dyDescent="0.3">
      <c r="B130" s="52"/>
      <c r="C130" s="53"/>
      <c r="F130" s="61"/>
      <c r="G130" s="62"/>
      <c r="H130" s="60"/>
      <c r="I130" s="61"/>
      <c r="J130" s="62"/>
      <c r="K130" s="60"/>
      <c r="L130" s="61"/>
      <c r="M130" s="62"/>
      <c r="N130" s="60"/>
      <c r="O130" s="61"/>
      <c r="P130" s="62"/>
      <c r="Q130" s="60"/>
      <c r="R130" s="61"/>
      <c r="S130" s="62"/>
      <c r="T130" s="60"/>
      <c r="U130" s="61"/>
      <c r="V130" s="62"/>
    </row>
    <row r="131" spans="2:22" x14ac:dyDescent="0.3">
      <c r="B131" s="52"/>
      <c r="C131" s="53"/>
      <c r="F131" s="61"/>
      <c r="G131" s="62"/>
      <c r="H131" s="60"/>
      <c r="I131" s="61"/>
      <c r="J131" s="62"/>
      <c r="K131" s="60"/>
      <c r="L131" s="61"/>
      <c r="M131" s="62"/>
      <c r="N131" s="60"/>
      <c r="O131" s="61"/>
      <c r="P131" s="62"/>
      <c r="Q131" s="60"/>
      <c r="R131" s="61"/>
      <c r="S131" s="62"/>
      <c r="T131" s="60"/>
      <c r="U131" s="61"/>
      <c r="V131" s="62"/>
    </row>
    <row r="132" spans="2:22" x14ac:dyDescent="0.3">
      <c r="B132" s="52"/>
      <c r="C132" s="53"/>
      <c r="F132" s="61"/>
      <c r="G132" s="62"/>
      <c r="H132" s="60"/>
      <c r="I132" s="61"/>
      <c r="J132" s="62"/>
      <c r="K132" s="60"/>
      <c r="L132" s="61"/>
      <c r="M132" s="62"/>
      <c r="N132" s="60"/>
      <c r="O132" s="61"/>
      <c r="P132" s="62"/>
      <c r="Q132" s="60"/>
      <c r="R132" s="61"/>
      <c r="S132" s="62"/>
      <c r="T132" s="60"/>
      <c r="U132" s="61"/>
      <c r="V132" s="62"/>
    </row>
    <row r="133" spans="2:22" x14ac:dyDescent="0.3">
      <c r="B133" s="52"/>
      <c r="C133" s="53"/>
      <c r="F133" s="61"/>
      <c r="G133" s="62"/>
      <c r="H133" s="60"/>
      <c r="I133" s="61"/>
      <c r="J133" s="62"/>
      <c r="K133" s="60"/>
      <c r="L133" s="61"/>
      <c r="M133" s="62"/>
      <c r="N133" s="60"/>
      <c r="O133" s="61"/>
      <c r="P133" s="62"/>
      <c r="Q133" s="60"/>
      <c r="R133" s="61"/>
      <c r="S133" s="62"/>
      <c r="T133" s="60"/>
      <c r="U133" s="61"/>
      <c r="V133" s="62"/>
    </row>
    <row r="134" spans="2:22" x14ac:dyDescent="0.3">
      <c r="B134" s="52"/>
      <c r="C134" s="53"/>
      <c r="F134" s="61"/>
      <c r="G134" s="62"/>
      <c r="H134" s="60"/>
      <c r="I134" s="61"/>
      <c r="J134" s="62"/>
      <c r="K134" s="60"/>
      <c r="L134" s="61"/>
      <c r="M134" s="62"/>
      <c r="N134" s="60"/>
      <c r="O134" s="61"/>
      <c r="P134" s="62"/>
      <c r="Q134" s="60"/>
      <c r="R134" s="61"/>
      <c r="S134" s="62"/>
      <c r="T134" s="60"/>
      <c r="U134" s="61"/>
      <c r="V134" s="62"/>
    </row>
    <row r="135" spans="2:22" x14ac:dyDescent="0.3">
      <c r="B135" s="52"/>
      <c r="C135" s="53"/>
      <c r="F135" s="61"/>
      <c r="G135" s="62"/>
      <c r="H135" s="60"/>
      <c r="I135" s="61"/>
      <c r="J135" s="62"/>
      <c r="K135" s="60"/>
      <c r="L135" s="61"/>
      <c r="M135" s="62"/>
      <c r="N135" s="60"/>
      <c r="O135" s="61"/>
      <c r="P135" s="62"/>
      <c r="Q135" s="60"/>
      <c r="R135" s="61"/>
      <c r="S135" s="62"/>
      <c r="T135" s="60"/>
      <c r="U135" s="61"/>
      <c r="V135" s="62"/>
    </row>
    <row r="136" spans="2:22" x14ac:dyDescent="0.3">
      <c r="B136" s="52"/>
      <c r="C136" s="53"/>
      <c r="F136" s="61"/>
      <c r="G136" s="62"/>
      <c r="H136" s="60"/>
      <c r="I136" s="61"/>
      <c r="J136" s="62"/>
      <c r="K136" s="60"/>
      <c r="L136" s="61"/>
      <c r="M136" s="62"/>
      <c r="N136" s="60"/>
      <c r="O136" s="61"/>
      <c r="P136" s="62"/>
      <c r="Q136" s="60"/>
      <c r="R136" s="61"/>
      <c r="S136" s="62"/>
      <c r="T136" s="60"/>
      <c r="U136" s="61"/>
      <c r="V136" s="62"/>
    </row>
    <row r="137" spans="2:22" x14ac:dyDescent="0.3">
      <c r="B137" s="52"/>
      <c r="C137" s="53"/>
      <c r="F137" s="61"/>
      <c r="G137" s="62"/>
      <c r="H137" s="60"/>
      <c r="I137" s="61"/>
      <c r="J137" s="62"/>
      <c r="K137" s="60"/>
      <c r="L137" s="61"/>
      <c r="M137" s="62"/>
      <c r="N137" s="60"/>
      <c r="O137" s="61"/>
      <c r="P137" s="62"/>
      <c r="Q137" s="60"/>
      <c r="R137" s="61"/>
      <c r="S137" s="62"/>
      <c r="T137" s="60"/>
      <c r="U137" s="61"/>
      <c r="V137" s="62"/>
    </row>
    <row r="138" spans="2:22" x14ac:dyDescent="0.3">
      <c r="B138" s="52"/>
      <c r="C138" s="53"/>
      <c r="F138" s="61"/>
      <c r="G138" s="62"/>
      <c r="H138" s="60"/>
      <c r="I138" s="61"/>
      <c r="J138" s="62"/>
      <c r="K138" s="60"/>
      <c r="L138" s="61"/>
      <c r="M138" s="62"/>
      <c r="N138" s="60"/>
      <c r="O138" s="61"/>
      <c r="P138" s="62"/>
      <c r="Q138" s="60"/>
      <c r="R138" s="61"/>
      <c r="S138" s="62"/>
      <c r="T138" s="60"/>
      <c r="U138" s="61"/>
      <c r="V138" s="62"/>
    </row>
    <row r="139" spans="2:22" x14ac:dyDescent="0.3">
      <c r="B139" s="52"/>
      <c r="C139" s="53"/>
      <c r="F139" s="61"/>
      <c r="G139" s="62"/>
      <c r="H139" s="60"/>
      <c r="I139" s="61"/>
      <c r="J139" s="62"/>
      <c r="K139" s="60"/>
      <c r="L139" s="61"/>
      <c r="M139" s="62"/>
      <c r="N139" s="60"/>
      <c r="O139" s="61"/>
      <c r="P139" s="62"/>
      <c r="Q139" s="60"/>
      <c r="R139" s="61"/>
      <c r="S139" s="62"/>
      <c r="T139" s="60"/>
      <c r="U139" s="61"/>
      <c r="V139" s="62"/>
    </row>
    <row r="140" spans="2:22" x14ac:dyDescent="0.3">
      <c r="B140" s="52"/>
      <c r="C140" s="53"/>
      <c r="F140" s="61"/>
      <c r="G140" s="62"/>
      <c r="H140" s="60"/>
      <c r="I140" s="61"/>
      <c r="J140" s="62"/>
      <c r="K140" s="60"/>
      <c r="L140" s="61"/>
      <c r="M140" s="62"/>
      <c r="N140" s="60"/>
      <c r="O140" s="61"/>
      <c r="P140" s="62"/>
      <c r="Q140" s="60"/>
      <c r="R140" s="61"/>
      <c r="S140" s="62"/>
      <c r="T140" s="60"/>
      <c r="U140" s="61"/>
      <c r="V140" s="62"/>
    </row>
    <row r="141" spans="2:22" x14ac:dyDescent="0.3">
      <c r="B141" s="52"/>
      <c r="C141" s="53"/>
      <c r="F141" s="61"/>
      <c r="G141" s="62"/>
      <c r="H141" s="60"/>
      <c r="I141" s="61"/>
      <c r="J141" s="62"/>
      <c r="K141" s="60"/>
      <c r="L141" s="61"/>
      <c r="M141" s="62"/>
      <c r="N141" s="60"/>
      <c r="O141" s="61"/>
      <c r="P141" s="62"/>
      <c r="Q141" s="60"/>
      <c r="R141" s="61"/>
      <c r="S141" s="62"/>
      <c r="T141" s="60"/>
      <c r="U141" s="61"/>
      <c r="V141" s="62"/>
    </row>
    <row r="142" spans="2:22" x14ac:dyDescent="0.3">
      <c r="B142" s="52"/>
      <c r="C142" s="53"/>
      <c r="F142" s="61"/>
      <c r="G142" s="62"/>
      <c r="H142" s="60"/>
      <c r="I142" s="61"/>
      <c r="J142" s="62"/>
      <c r="K142" s="60"/>
      <c r="L142" s="61"/>
      <c r="M142" s="62"/>
      <c r="N142" s="60"/>
      <c r="O142" s="61"/>
      <c r="P142" s="62"/>
      <c r="Q142" s="60"/>
      <c r="R142" s="61"/>
      <c r="S142" s="62"/>
      <c r="T142" s="60"/>
      <c r="U142" s="61"/>
      <c r="V142" s="62"/>
    </row>
    <row r="143" spans="2:22" x14ac:dyDescent="0.3">
      <c r="B143" s="52"/>
      <c r="C143" s="53"/>
      <c r="F143" s="61"/>
      <c r="G143" s="62"/>
      <c r="H143" s="60"/>
      <c r="I143" s="61"/>
      <c r="J143" s="62"/>
      <c r="K143" s="60"/>
      <c r="L143" s="61"/>
      <c r="M143" s="62"/>
      <c r="N143" s="60"/>
      <c r="O143" s="61"/>
      <c r="P143" s="62"/>
      <c r="Q143" s="60"/>
      <c r="R143" s="61"/>
      <c r="S143" s="62"/>
      <c r="T143" s="60"/>
      <c r="U143" s="61"/>
      <c r="V143" s="62"/>
    </row>
    <row r="144" spans="2:22" x14ac:dyDescent="0.3">
      <c r="B144" s="52"/>
      <c r="C144" s="53"/>
      <c r="F144" s="61"/>
      <c r="G144" s="62"/>
      <c r="H144" s="60"/>
      <c r="I144" s="61"/>
      <c r="J144" s="62"/>
      <c r="K144" s="60"/>
      <c r="L144" s="61"/>
      <c r="M144" s="62"/>
      <c r="N144" s="60"/>
      <c r="O144" s="61"/>
      <c r="P144" s="62"/>
      <c r="Q144" s="60"/>
      <c r="R144" s="61"/>
      <c r="S144" s="62"/>
      <c r="T144" s="60"/>
      <c r="U144" s="61"/>
      <c r="V144" s="62"/>
    </row>
    <row r="145" spans="2:22" x14ac:dyDescent="0.3">
      <c r="B145" s="52"/>
      <c r="C145" s="53"/>
      <c r="F145" s="61"/>
      <c r="G145" s="62"/>
      <c r="H145" s="60"/>
      <c r="I145" s="61"/>
      <c r="J145" s="62"/>
      <c r="K145" s="60"/>
      <c r="L145" s="61"/>
      <c r="M145" s="62"/>
      <c r="N145" s="60"/>
      <c r="O145" s="61"/>
      <c r="P145" s="62"/>
      <c r="Q145" s="60"/>
      <c r="R145" s="61"/>
      <c r="S145" s="62"/>
      <c r="T145" s="60"/>
      <c r="U145" s="61"/>
      <c r="V145" s="62"/>
    </row>
    <row r="146" spans="2:22" x14ac:dyDescent="0.3">
      <c r="B146" s="52"/>
      <c r="C146" s="53"/>
      <c r="F146" s="61"/>
      <c r="G146" s="62"/>
      <c r="H146" s="60"/>
      <c r="I146" s="61"/>
      <c r="J146" s="62"/>
      <c r="K146" s="60"/>
      <c r="L146" s="61"/>
      <c r="M146" s="62"/>
      <c r="N146" s="60"/>
      <c r="O146" s="61"/>
      <c r="P146" s="62"/>
      <c r="Q146" s="60"/>
      <c r="R146" s="61"/>
      <c r="S146" s="62"/>
      <c r="T146" s="60"/>
      <c r="U146" s="61"/>
      <c r="V146" s="62"/>
    </row>
    <row r="147" spans="2:22" x14ac:dyDescent="0.3">
      <c r="B147" s="52"/>
      <c r="C147" s="53"/>
      <c r="F147" s="61"/>
      <c r="G147" s="62"/>
      <c r="H147" s="60"/>
      <c r="I147" s="61"/>
      <c r="J147" s="62"/>
      <c r="K147" s="60"/>
      <c r="L147" s="61"/>
      <c r="M147" s="62"/>
      <c r="N147" s="60"/>
      <c r="O147" s="61"/>
      <c r="P147" s="62"/>
      <c r="Q147" s="60"/>
      <c r="R147" s="61"/>
      <c r="S147" s="62"/>
      <c r="T147" s="60"/>
      <c r="U147" s="61"/>
      <c r="V147" s="62"/>
    </row>
    <row r="148" spans="2:22" x14ac:dyDescent="0.3">
      <c r="B148" s="52"/>
      <c r="C148" s="53"/>
      <c r="F148" s="61"/>
      <c r="G148" s="62"/>
      <c r="H148" s="60"/>
      <c r="I148" s="61"/>
      <c r="J148" s="62"/>
      <c r="K148" s="60"/>
      <c r="L148" s="61"/>
      <c r="M148" s="62"/>
      <c r="N148" s="60"/>
      <c r="O148" s="61"/>
      <c r="P148" s="62"/>
      <c r="Q148" s="60"/>
      <c r="R148" s="61"/>
      <c r="S148" s="62"/>
      <c r="T148" s="60"/>
      <c r="U148" s="61"/>
      <c r="V148" s="62"/>
    </row>
    <row r="149" spans="2:22" x14ac:dyDescent="0.3">
      <c r="B149" s="52"/>
      <c r="C149" s="53"/>
      <c r="F149" s="61"/>
      <c r="G149" s="62"/>
      <c r="H149" s="60"/>
      <c r="I149" s="61"/>
      <c r="J149" s="62"/>
      <c r="K149" s="60"/>
      <c r="L149" s="61"/>
      <c r="M149" s="62"/>
      <c r="N149" s="60"/>
      <c r="O149" s="61"/>
      <c r="P149" s="62"/>
      <c r="Q149" s="60"/>
      <c r="R149" s="61"/>
      <c r="S149" s="62"/>
      <c r="T149" s="60"/>
      <c r="U149" s="61"/>
      <c r="V149" s="62"/>
    </row>
    <row r="150" spans="2:22" x14ac:dyDescent="0.3">
      <c r="B150" s="52"/>
      <c r="C150" s="53"/>
      <c r="F150" s="61"/>
      <c r="G150" s="62"/>
      <c r="H150" s="60"/>
      <c r="I150" s="61"/>
      <c r="J150" s="62"/>
      <c r="K150" s="60"/>
      <c r="L150" s="61"/>
      <c r="M150" s="62"/>
      <c r="N150" s="60"/>
      <c r="O150" s="61"/>
      <c r="P150" s="62"/>
      <c r="Q150" s="60"/>
      <c r="R150" s="61"/>
      <c r="S150" s="62"/>
      <c r="T150" s="60"/>
      <c r="U150" s="61"/>
      <c r="V150" s="62"/>
    </row>
    <row r="151" spans="2:22" x14ac:dyDescent="0.3">
      <c r="B151" s="52"/>
      <c r="C151" s="53"/>
      <c r="F151" s="61"/>
      <c r="G151" s="62"/>
      <c r="H151" s="60"/>
      <c r="I151" s="61"/>
      <c r="J151" s="62"/>
      <c r="K151" s="60"/>
      <c r="L151" s="61"/>
      <c r="M151" s="62"/>
      <c r="N151" s="60"/>
      <c r="O151" s="61"/>
      <c r="P151" s="62"/>
      <c r="Q151" s="60"/>
      <c r="R151" s="61"/>
      <c r="S151" s="62"/>
      <c r="T151" s="60"/>
      <c r="U151" s="61"/>
      <c r="V151" s="62"/>
    </row>
    <row r="152" spans="2:22" x14ac:dyDescent="0.3">
      <c r="B152" s="52"/>
      <c r="C152" s="53"/>
      <c r="F152" s="61"/>
      <c r="G152" s="62"/>
      <c r="H152" s="60"/>
      <c r="I152" s="61"/>
      <c r="J152" s="62"/>
      <c r="K152" s="60"/>
      <c r="L152" s="61"/>
      <c r="M152" s="62"/>
      <c r="N152" s="60"/>
      <c r="O152" s="61"/>
      <c r="P152" s="62"/>
      <c r="Q152" s="60"/>
      <c r="R152" s="61"/>
      <c r="S152" s="62"/>
      <c r="T152" s="60"/>
      <c r="U152" s="61"/>
      <c r="V152" s="62"/>
    </row>
    <row r="153" spans="2:22" x14ac:dyDescent="0.3">
      <c r="B153" s="52"/>
      <c r="C153" s="53"/>
      <c r="F153" s="61"/>
      <c r="G153" s="62"/>
      <c r="H153" s="60"/>
      <c r="I153" s="61"/>
      <c r="J153" s="62"/>
      <c r="K153" s="60"/>
      <c r="L153" s="61"/>
      <c r="M153" s="62"/>
      <c r="N153" s="60"/>
      <c r="O153" s="61"/>
      <c r="P153" s="62"/>
      <c r="Q153" s="60"/>
      <c r="R153" s="61"/>
      <c r="S153" s="62"/>
      <c r="T153" s="60"/>
      <c r="U153" s="61"/>
      <c r="V153" s="62"/>
    </row>
    <row r="154" spans="2:22" x14ac:dyDescent="0.3">
      <c r="B154" s="52"/>
      <c r="C154" s="53"/>
      <c r="F154" s="61"/>
      <c r="G154" s="62"/>
      <c r="H154" s="60"/>
      <c r="I154" s="61"/>
      <c r="J154" s="62"/>
      <c r="K154" s="60"/>
      <c r="L154" s="61"/>
      <c r="M154" s="62"/>
      <c r="N154" s="60"/>
      <c r="O154" s="61"/>
      <c r="P154" s="62"/>
      <c r="Q154" s="60"/>
      <c r="R154" s="61"/>
      <c r="S154" s="62"/>
      <c r="T154" s="60"/>
      <c r="U154" s="61"/>
      <c r="V154" s="62"/>
    </row>
    <row r="155" spans="2:22" x14ac:dyDescent="0.3">
      <c r="B155" s="52"/>
      <c r="C155" s="53"/>
      <c r="F155" s="61"/>
      <c r="G155" s="62"/>
      <c r="H155" s="60"/>
      <c r="I155" s="61"/>
      <c r="J155" s="62"/>
      <c r="K155" s="60"/>
      <c r="L155" s="61"/>
      <c r="M155" s="62"/>
      <c r="N155" s="60"/>
      <c r="O155" s="61"/>
      <c r="P155" s="62"/>
      <c r="Q155" s="60"/>
      <c r="R155" s="61"/>
      <c r="S155" s="62"/>
      <c r="T155" s="60"/>
      <c r="U155" s="61"/>
      <c r="V155" s="62"/>
    </row>
    <row r="156" spans="2:22" x14ac:dyDescent="0.3">
      <c r="B156" s="52"/>
      <c r="C156" s="53"/>
      <c r="F156" s="61"/>
      <c r="G156" s="62"/>
      <c r="H156" s="60"/>
      <c r="I156" s="61"/>
      <c r="J156" s="62"/>
      <c r="K156" s="60"/>
      <c r="L156" s="61"/>
      <c r="M156" s="62"/>
      <c r="N156" s="60"/>
      <c r="O156" s="61"/>
      <c r="P156" s="62"/>
      <c r="Q156" s="60"/>
      <c r="R156" s="61"/>
      <c r="S156" s="62"/>
      <c r="T156" s="60"/>
      <c r="U156" s="61"/>
      <c r="V156" s="62"/>
    </row>
    <row r="157" spans="2:22" x14ac:dyDescent="0.3">
      <c r="B157" s="52"/>
      <c r="C157" s="53"/>
      <c r="F157" s="61"/>
      <c r="G157" s="62"/>
      <c r="H157" s="60"/>
      <c r="I157" s="61"/>
      <c r="J157" s="62"/>
      <c r="K157" s="60"/>
      <c r="L157" s="61"/>
      <c r="M157" s="62"/>
      <c r="N157" s="60"/>
      <c r="O157" s="61"/>
      <c r="P157" s="62"/>
      <c r="Q157" s="60"/>
      <c r="R157" s="61"/>
      <c r="S157" s="62"/>
      <c r="T157" s="60"/>
      <c r="U157" s="61"/>
      <c r="V157" s="62"/>
    </row>
    <row r="158" spans="2:22" x14ac:dyDescent="0.3">
      <c r="B158" s="52"/>
      <c r="C158" s="53"/>
      <c r="F158" s="61"/>
      <c r="G158" s="62"/>
      <c r="H158" s="60"/>
      <c r="I158" s="61"/>
      <c r="J158" s="62"/>
      <c r="K158" s="60"/>
      <c r="L158" s="61"/>
      <c r="M158" s="62"/>
      <c r="N158" s="60"/>
      <c r="O158" s="61"/>
      <c r="P158" s="62"/>
      <c r="Q158" s="60"/>
      <c r="R158" s="61"/>
      <c r="S158" s="62"/>
      <c r="T158" s="60"/>
      <c r="U158" s="61"/>
      <c r="V158" s="62"/>
    </row>
    <row r="159" spans="2:22" x14ac:dyDescent="0.3">
      <c r="B159" s="52"/>
      <c r="C159" s="53"/>
      <c r="F159" s="61"/>
      <c r="G159" s="62"/>
      <c r="H159" s="60"/>
      <c r="I159" s="61"/>
      <c r="J159" s="62"/>
      <c r="K159" s="60"/>
      <c r="L159" s="61"/>
      <c r="M159" s="62"/>
      <c r="N159" s="60"/>
      <c r="O159" s="61"/>
      <c r="P159" s="62"/>
      <c r="Q159" s="60"/>
      <c r="R159" s="61"/>
      <c r="S159" s="62"/>
      <c r="T159" s="60"/>
      <c r="U159" s="61"/>
      <c r="V159" s="62"/>
    </row>
    <row r="160" spans="2:22" x14ac:dyDescent="0.3">
      <c r="B160" s="52"/>
      <c r="C160" s="53"/>
      <c r="F160" s="61"/>
      <c r="G160" s="62"/>
      <c r="H160" s="60"/>
      <c r="I160" s="61"/>
      <c r="J160" s="62"/>
      <c r="K160" s="60"/>
      <c r="L160" s="61"/>
      <c r="M160" s="62"/>
      <c r="N160" s="60"/>
      <c r="O160" s="61"/>
      <c r="P160" s="62"/>
      <c r="Q160" s="60"/>
      <c r="R160" s="61"/>
      <c r="S160" s="62"/>
      <c r="T160" s="60"/>
      <c r="U160" s="61"/>
      <c r="V160" s="62"/>
    </row>
    <row r="161" spans="2:22" x14ac:dyDescent="0.3">
      <c r="B161" s="52"/>
      <c r="C161" s="53"/>
      <c r="F161" s="61"/>
      <c r="G161" s="62"/>
      <c r="H161" s="60"/>
      <c r="I161" s="61"/>
      <c r="J161" s="62"/>
      <c r="K161" s="60"/>
      <c r="L161" s="61"/>
      <c r="M161" s="62"/>
      <c r="N161" s="60"/>
      <c r="O161" s="61"/>
      <c r="P161" s="62"/>
      <c r="Q161" s="60"/>
      <c r="R161" s="61"/>
      <c r="S161" s="62"/>
      <c r="T161" s="60"/>
      <c r="U161" s="61"/>
      <c r="V161" s="62"/>
    </row>
    <row r="162" spans="2:22" x14ac:dyDescent="0.3">
      <c r="B162" s="52"/>
      <c r="C162" s="53"/>
      <c r="F162" s="61"/>
      <c r="G162" s="62"/>
      <c r="H162" s="60"/>
      <c r="I162" s="61"/>
      <c r="J162" s="62"/>
      <c r="K162" s="60"/>
      <c r="L162" s="61"/>
      <c r="M162" s="62"/>
      <c r="N162" s="60"/>
      <c r="O162" s="61"/>
      <c r="P162" s="62"/>
      <c r="Q162" s="60"/>
      <c r="R162" s="61"/>
      <c r="S162" s="62"/>
      <c r="T162" s="60"/>
      <c r="U162" s="61"/>
      <c r="V162" s="62"/>
    </row>
    <row r="163" spans="2:22" x14ac:dyDescent="0.3">
      <c r="B163" s="52"/>
      <c r="C163" s="53"/>
      <c r="F163" s="61"/>
      <c r="G163" s="62"/>
      <c r="H163" s="60"/>
      <c r="I163" s="61"/>
      <c r="J163" s="62"/>
      <c r="K163" s="60"/>
      <c r="L163" s="61"/>
      <c r="M163" s="62"/>
      <c r="N163" s="60"/>
      <c r="O163" s="61"/>
      <c r="P163" s="62"/>
      <c r="Q163" s="60"/>
      <c r="R163" s="61"/>
      <c r="S163" s="62"/>
      <c r="T163" s="60"/>
      <c r="U163" s="61"/>
      <c r="V163" s="62"/>
    </row>
    <row r="164" spans="2:22" x14ac:dyDescent="0.3">
      <c r="B164" s="52"/>
      <c r="C164" s="53"/>
      <c r="F164" s="61"/>
      <c r="G164" s="62"/>
      <c r="H164" s="60"/>
      <c r="I164" s="61"/>
      <c r="J164" s="62"/>
      <c r="K164" s="60"/>
      <c r="L164" s="61"/>
      <c r="M164" s="62"/>
      <c r="N164" s="60"/>
      <c r="O164" s="61"/>
      <c r="P164" s="62"/>
      <c r="Q164" s="60"/>
      <c r="R164" s="61"/>
      <c r="S164" s="62"/>
      <c r="T164" s="60"/>
      <c r="U164" s="61"/>
      <c r="V164" s="62"/>
    </row>
    <row r="165" spans="2:22" x14ac:dyDescent="0.3">
      <c r="B165" s="52"/>
      <c r="C165" s="53"/>
      <c r="F165" s="61"/>
      <c r="G165" s="62"/>
      <c r="H165" s="60"/>
      <c r="I165" s="61"/>
      <c r="J165" s="62"/>
      <c r="K165" s="60"/>
      <c r="L165" s="61"/>
      <c r="M165" s="62"/>
      <c r="N165" s="60"/>
      <c r="O165" s="61"/>
      <c r="P165" s="62"/>
      <c r="Q165" s="60"/>
      <c r="R165" s="61"/>
      <c r="S165" s="62"/>
      <c r="T165" s="60"/>
      <c r="U165" s="61"/>
      <c r="V165" s="62"/>
    </row>
    <row r="166" spans="2:22" x14ac:dyDescent="0.3">
      <c r="B166" s="52"/>
      <c r="C166" s="53"/>
      <c r="F166" s="61"/>
      <c r="G166" s="62"/>
      <c r="H166" s="60"/>
      <c r="I166" s="61"/>
      <c r="J166" s="62"/>
      <c r="K166" s="60"/>
      <c r="L166" s="61"/>
      <c r="M166" s="62"/>
      <c r="N166" s="60"/>
      <c r="O166" s="61"/>
      <c r="P166" s="62"/>
      <c r="Q166" s="60"/>
      <c r="R166" s="61"/>
      <c r="S166" s="62"/>
      <c r="T166" s="60"/>
      <c r="U166" s="61"/>
      <c r="V166" s="62"/>
    </row>
    <row r="167" spans="2:22" x14ac:dyDescent="0.3">
      <c r="B167" s="52"/>
      <c r="C167" s="53"/>
      <c r="F167" s="61"/>
      <c r="G167" s="62"/>
      <c r="H167" s="60"/>
      <c r="I167" s="61"/>
      <c r="J167" s="62"/>
      <c r="K167" s="60"/>
      <c r="L167" s="61"/>
      <c r="M167" s="62"/>
      <c r="N167" s="60"/>
      <c r="O167" s="61"/>
      <c r="P167" s="62"/>
      <c r="Q167" s="60"/>
      <c r="R167" s="61"/>
      <c r="S167" s="62"/>
      <c r="T167" s="60"/>
      <c r="U167" s="61"/>
      <c r="V167" s="62"/>
    </row>
    <row r="168" spans="2:22" x14ac:dyDescent="0.3">
      <c r="B168" s="52"/>
      <c r="C168" s="53"/>
      <c r="F168" s="61"/>
      <c r="G168" s="62"/>
      <c r="H168" s="60"/>
      <c r="I168" s="61"/>
      <c r="J168" s="62"/>
      <c r="K168" s="60"/>
      <c r="L168" s="61"/>
      <c r="M168" s="62"/>
      <c r="N168" s="60"/>
      <c r="O168" s="61"/>
      <c r="P168" s="62"/>
      <c r="Q168" s="60"/>
      <c r="R168" s="61"/>
      <c r="S168" s="62"/>
      <c r="T168" s="60"/>
      <c r="U168" s="61"/>
      <c r="V168" s="62"/>
    </row>
    <row r="169" spans="2:22" x14ac:dyDescent="0.3">
      <c r="B169" s="52"/>
      <c r="C169" s="53"/>
      <c r="F169" s="61"/>
      <c r="G169" s="62"/>
      <c r="H169" s="60"/>
      <c r="I169" s="61"/>
      <c r="J169" s="62"/>
      <c r="K169" s="60"/>
      <c r="L169" s="61"/>
      <c r="M169" s="62"/>
      <c r="N169" s="60"/>
      <c r="O169" s="61"/>
      <c r="P169" s="62"/>
      <c r="Q169" s="60"/>
      <c r="R169" s="61"/>
      <c r="S169" s="62"/>
      <c r="T169" s="60"/>
      <c r="U169" s="61"/>
      <c r="V169" s="62"/>
    </row>
    <row r="170" spans="2:22" x14ac:dyDescent="0.3">
      <c r="B170" s="52"/>
      <c r="C170" s="53"/>
      <c r="F170" s="61"/>
      <c r="G170" s="62"/>
      <c r="H170" s="60"/>
      <c r="I170" s="61"/>
      <c r="J170" s="62"/>
      <c r="K170" s="60"/>
      <c r="L170" s="61"/>
      <c r="M170" s="62"/>
      <c r="N170" s="60"/>
      <c r="O170" s="61"/>
      <c r="P170" s="62"/>
      <c r="Q170" s="60"/>
      <c r="R170" s="61"/>
      <c r="S170" s="62"/>
      <c r="T170" s="60"/>
      <c r="U170" s="61"/>
      <c r="V170" s="62"/>
    </row>
    <row r="171" spans="2:22" x14ac:dyDescent="0.3">
      <c r="B171" s="52"/>
      <c r="C171" s="53"/>
      <c r="F171" s="61"/>
      <c r="G171" s="62"/>
      <c r="H171" s="60"/>
      <c r="I171" s="61"/>
      <c r="J171" s="62"/>
      <c r="K171" s="60"/>
      <c r="L171" s="61"/>
      <c r="M171" s="62"/>
      <c r="N171" s="60"/>
      <c r="O171" s="61"/>
      <c r="P171" s="62"/>
      <c r="Q171" s="60"/>
      <c r="R171" s="61"/>
      <c r="S171" s="62"/>
      <c r="T171" s="60"/>
      <c r="U171" s="61"/>
      <c r="V171" s="62"/>
    </row>
    <row r="172" spans="2:22" x14ac:dyDescent="0.3">
      <c r="B172" s="52"/>
      <c r="C172" s="53"/>
      <c r="F172" s="61"/>
      <c r="G172" s="62"/>
      <c r="H172" s="60"/>
      <c r="I172" s="61"/>
      <c r="J172" s="62"/>
      <c r="K172" s="60"/>
      <c r="L172" s="61"/>
      <c r="M172" s="62"/>
      <c r="N172" s="60"/>
      <c r="O172" s="61"/>
      <c r="P172" s="62"/>
      <c r="Q172" s="60"/>
      <c r="R172" s="61"/>
      <c r="S172" s="62"/>
      <c r="T172" s="60"/>
      <c r="U172" s="61"/>
      <c r="V172" s="62"/>
    </row>
    <row r="173" spans="2:22" x14ac:dyDescent="0.3">
      <c r="B173" s="52"/>
      <c r="C173" s="53"/>
      <c r="F173" s="61"/>
      <c r="G173" s="62"/>
      <c r="H173" s="60"/>
      <c r="I173" s="61"/>
      <c r="J173" s="62"/>
      <c r="K173" s="60"/>
      <c r="L173" s="61"/>
      <c r="M173" s="62"/>
      <c r="N173" s="60"/>
      <c r="O173" s="61"/>
      <c r="P173" s="62"/>
      <c r="Q173" s="60"/>
      <c r="R173" s="61"/>
      <c r="S173" s="62"/>
      <c r="T173" s="60"/>
      <c r="U173" s="61"/>
      <c r="V173" s="62"/>
    </row>
    <row r="174" spans="2:22" x14ac:dyDescent="0.3">
      <c r="B174" s="52"/>
      <c r="C174" s="53"/>
      <c r="F174" s="61"/>
      <c r="G174" s="62"/>
      <c r="H174" s="60"/>
      <c r="I174" s="61"/>
      <c r="J174" s="62"/>
      <c r="K174" s="60"/>
      <c r="L174" s="61"/>
      <c r="M174" s="62"/>
      <c r="N174" s="60"/>
      <c r="O174" s="61"/>
      <c r="P174" s="62"/>
      <c r="Q174" s="60"/>
      <c r="R174" s="61"/>
      <c r="S174" s="62"/>
      <c r="T174" s="60"/>
      <c r="U174" s="61"/>
      <c r="V174" s="62"/>
    </row>
    <row r="175" spans="2:22" x14ac:dyDescent="0.3">
      <c r="B175" s="52"/>
      <c r="C175" s="53"/>
      <c r="F175" s="61"/>
      <c r="G175" s="62"/>
      <c r="H175" s="60"/>
      <c r="I175" s="61"/>
      <c r="J175" s="62"/>
      <c r="K175" s="60"/>
      <c r="L175" s="61"/>
      <c r="M175" s="62"/>
      <c r="N175" s="60"/>
      <c r="O175" s="61"/>
      <c r="P175" s="62"/>
      <c r="Q175" s="60"/>
      <c r="R175" s="61"/>
      <c r="S175" s="62"/>
      <c r="T175" s="60"/>
      <c r="U175" s="61"/>
      <c r="V175" s="62"/>
    </row>
    <row r="176" spans="2:22" x14ac:dyDescent="0.3">
      <c r="B176" s="52"/>
      <c r="C176" s="53"/>
      <c r="F176" s="61"/>
      <c r="G176" s="62"/>
      <c r="H176" s="60"/>
      <c r="I176" s="61"/>
      <c r="J176" s="62"/>
      <c r="K176" s="60"/>
      <c r="L176" s="61"/>
      <c r="M176" s="62"/>
      <c r="N176" s="60"/>
      <c r="O176" s="61"/>
      <c r="P176" s="62"/>
      <c r="Q176" s="60"/>
      <c r="R176" s="61"/>
      <c r="S176" s="62"/>
      <c r="T176" s="60"/>
      <c r="U176" s="61"/>
      <c r="V176" s="62"/>
    </row>
    <row r="177" spans="2:22" x14ac:dyDescent="0.3">
      <c r="B177" s="52"/>
      <c r="C177" s="53"/>
      <c r="F177" s="61"/>
      <c r="G177" s="62"/>
      <c r="H177" s="60"/>
      <c r="I177" s="61"/>
      <c r="J177" s="62"/>
      <c r="K177" s="60"/>
      <c r="L177" s="61"/>
      <c r="M177" s="62"/>
      <c r="N177" s="60"/>
      <c r="O177" s="61"/>
      <c r="P177" s="62"/>
      <c r="Q177" s="60"/>
      <c r="R177" s="61"/>
      <c r="S177" s="62"/>
      <c r="T177" s="60"/>
      <c r="U177" s="61"/>
      <c r="V177" s="62"/>
    </row>
    <row r="178" spans="2:22" x14ac:dyDescent="0.3">
      <c r="B178" s="52"/>
      <c r="C178" s="53"/>
      <c r="F178" s="61"/>
      <c r="G178" s="62"/>
      <c r="H178" s="60"/>
      <c r="I178" s="61"/>
      <c r="J178" s="62"/>
      <c r="K178" s="60"/>
      <c r="L178" s="61"/>
      <c r="M178" s="62"/>
      <c r="N178" s="60"/>
      <c r="O178" s="61"/>
      <c r="P178" s="62"/>
      <c r="Q178" s="60"/>
      <c r="R178" s="61"/>
      <c r="S178" s="62"/>
      <c r="T178" s="60"/>
      <c r="U178" s="61"/>
      <c r="V178" s="62"/>
    </row>
    <row r="179" spans="2:22" x14ac:dyDescent="0.3">
      <c r="B179" s="52"/>
      <c r="C179" s="53"/>
      <c r="F179" s="61"/>
      <c r="G179" s="62"/>
      <c r="H179" s="60"/>
      <c r="I179" s="61"/>
      <c r="J179" s="62"/>
      <c r="K179" s="60"/>
      <c r="L179" s="61"/>
      <c r="M179" s="62"/>
      <c r="N179" s="60"/>
      <c r="O179" s="61"/>
      <c r="P179" s="62"/>
      <c r="Q179" s="60"/>
      <c r="R179" s="61"/>
      <c r="S179" s="62"/>
      <c r="T179" s="60"/>
      <c r="U179" s="61"/>
      <c r="V179" s="62"/>
    </row>
    <row r="180" spans="2:22" x14ac:dyDescent="0.3">
      <c r="B180" s="52"/>
      <c r="C180" s="53"/>
      <c r="F180" s="61"/>
      <c r="G180" s="62"/>
      <c r="H180" s="60"/>
      <c r="I180" s="61"/>
      <c r="J180" s="62"/>
      <c r="K180" s="60"/>
      <c r="L180" s="61"/>
      <c r="M180" s="62"/>
      <c r="N180" s="60"/>
      <c r="O180" s="61"/>
      <c r="P180" s="62"/>
      <c r="Q180" s="60"/>
      <c r="R180" s="61"/>
      <c r="S180" s="62"/>
      <c r="T180" s="60"/>
      <c r="U180" s="61"/>
      <c r="V180" s="62"/>
    </row>
    <row r="181" spans="2:22" x14ac:dyDescent="0.3">
      <c r="B181" s="52"/>
      <c r="C181" s="53"/>
      <c r="F181" s="61"/>
      <c r="G181" s="62"/>
      <c r="H181" s="60"/>
      <c r="I181" s="61"/>
      <c r="J181" s="62"/>
      <c r="K181" s="60"/>
      <c r="L181" s="61"/>
      <c r="M181" s="62"/>
      <c r="N181" s="60"/>
      <c r="O181" s="61"/>
      <c r="P181" s="62"/>
      <c r="Q181" s="60"/>
      <c r="R181" s="61"/>
      <c r="S181" s="62"/>
      <c r="T181" s="60"/>
      <c r="U181" s="61"/>
      <c r="V181" s="62"/>
    </row>
    <row r="182" spans="2:22" x14ac:dyDescent="0.3">
      <c r="B182" s="52"/>
      <c r="C182" s="53"/>
      <c r="F182" s="61"/>
      <c r="G182" s="62"/>
      <c r="H182" s="60"/>
      <c r="I182" s="61"/>
      <c r="J182" s="62"/>
      <c r="K182" s="60"/>
      <c r="L182" s="61"/>
      <c r="M182" s="62"/>
      <c r="N182" s="60"/>
      <c r="O182" s="61"/>
      <c r="P182" s="62"/>
      <c r="Q182" s="60"/>
      <c r="R182" s="61"/>
      <c r="S182" s="62"/>
      <c r="T182" s="60"/>
      <c r="U182" s="61"/>
      <c r="V182" s="62"/>
    </row>
    <row r="183" spans="2:22" x14ac:dyDescent="0.3">
      <c r="B183" s="52"/>
      <c r="C183" s="53"/>
      <c r="F183" s="61"/>
      <c r="G183" s="62"/>
      <c r="H183" s="60"/>
      <c r="I183" s="61"/>
      <c r="J183" s="62"/>
      <c r="K183" s="60"/>
      <c r="L183" s="61"/>
      <c r="M183" s="62"/>
      <c r="N183" s="60"/>
      <c r="O183" s="61"/>
      <c r="P183" s="62"/>
      <c r="Q183" s="60"/>
      <c r="R183" s="61"/>
      <c r="S183" s="62"/>
      <c r="T183" s="60"/>
      <c r="U183" s="61"/>
      <c r="V183" s="62"/>
    </row>
    <row r="184" spans="2:22" x14ac:dyDescent="0.3">
      <c r="B184" s="52"/>
      <c r="C184" s="53"/>
      <c r="F184" s="61"/>
      <c r="G184" s="62"/>
      <c r="H184" s="60"/>
      <c r="I184" s="61"/>
      <c r="J184" s="62"/>
      <c r="K184" s="60"/>
      <c r="L184" s="61"/>
      <c r="M184" s="62"/>
      <c r="N184" s="60"/>
      <c r="O184" s="61"/>
      <c r="P184" s="62"/>
      <c r="Q184" s="60"/>
      <c r="R184" s="61"/>
      <c r="S184" s="62"/>
      <c r="T184" s="60"/>
      <c r="U184" s="61"/>
      <c r="V184" s="62"/>
    </row>
    <row r="185" spans="2:22" x14ac:dyDescent="0.3">
      <c r="B185" s="52"/>
      <c r="C185" s="53"/>
      <c r="F185" s="61"/>
      <c r="G185" s="62"/>
      <c r="H185" s="60"/>
      <c r="I185" s="61"/>
      <c r="J185" s="62"/>
      <c r="K185" s="60"/>
      <c r="L185" s="61"/>
      <c r="M185" s="62"/>
      <c r="N185" s="60"/>
      <c r="O185" s="61"/>
      <c r="P185" s="62"/>
      <c r="Q185" s="60"/>
      <c r="R185" s="61"/>
      <c r="S185" s="62"/>
      <c r="T185" s="60"/>
      <c r="U185" s="61"/>
      <c r="V185" s="62"/>
    </row>
    <row r="186" spans="2:22" x14ac:dyDescent="0.3">
      <c r="B186" s="52"/>
      <c r="C186" s="53"/>
      <c r="F186" s="61"/>
      <c r="G186" s="62"/>
      <c r="H186" s="60"/>
      <c r="I186" s="61"/>
      <c r="J186" s="62"/>
      <c r="K186" s="60"/>
      <c r="L186" s="61"/>
      <c r="M186" s="62"/>
      <c r="N186" s="60"/>
      <c r="O186" s="61"/>
      <c r="P186" s="62"/>
      <c r="Q186" s="60"/>
      <c r="R186" s="61"/>
      <c r="S186" s="62"/>
      <c r="T186" s="60"/>
      <c r="U186" s="61"/>
      <c r="V186" s="62"/>
    </row>
    <row r="187" spans="2:22" x14ac:dyDescent="0.3">
      <c r="B187" s="52"/>
      <c r="C187" s="53"/>
      <c r="F187" s="61"/>
      <c r="G187" s="62"/>
      <c r="H187" s="60"/>
      <c r="I187" s="61"/>
      <c r="J187" s="62"/>
      <c r="K187" s="60"/>
      <c r="L187" s="61"/>
      <c r="M187" s="62"/>
      <c r="N187" s="60"/>
      <c r="O187" s="61"/>
      <c r="P187" s="62"/>
      <c r="Q187" s="60"/>
      <c r="R187" s="61"/>
      <c r="S187" s="62"/>
      <c r="T187" s="60"/>
      <c r="U187" s="61"/>
      <c r="V187" s="62"/>
    </row>
    <row r="188" spans="2:22" x14ac:dyDescent="0.3">
      <c r="B188" s="52"/>
      <c r="C188" s="53"/>
      <c r="F188" s="61"/>
      <c r="G188" s="62"/>
      <c r="H188" s="60"/>
      <c r="I188" s="61"/>
      <c r="J188" s="62"/>
      <c r="K188" s="60"/>
      <c r="L188" s="61"/>
      <c r="M188" s="62"/>
      <c r="N188" s="60"/>
      <c r="O188" s="61"/>
      <c r="P188" s="62"/>
      <c r="Q188" s="60"/>
      <c r="R188" s="61"/>
      <c r="S188" s="62"/>
      <c r="T188" s="60"/>
      <c r="U188" s="61"/>
      <c r="V188" s="62"/>
    </row>
    <row r="189" spans="2:22" x14ac:dyDescent="0.3">
      <c r="B189" s="52"/>
      <c r="C189" s="53"/>
      <c r="F189" s="61"/>
      <c r="G189" s="62"/>
      <c r="H189" s="60"/>
      <c r="I189" s="61"/>
      <c r="J189" s="62"/>
      <c r="K189" s="60"/>
      <c r="L189" s="61"/>
      <c r="M189" s="62"/>
      <c r="N189" s="60"/>
      <c r="O189" s="61"/>
      <c r="P189" s="62"/>
      <c r="Q189" s="60"/>
      <c r="R189" s="61"/>
      <c r="S189" s="62"/>
      <c r="T189" s="60"/>
      <c r="U189" s="61"/>
      <c r="V189" s="62"/>
    </row>
    <row r="190" spans="2:22" x14ac:dyDescent="0.3">
      <c r="B190" s="52"/>
      <c r="C190" s="53"/>
      <c r="F190" s="61"/>
      <c r="G190" s="62"/>
      <c r="H190" s="60"/>
      <c r="I190" s="61"/>
      <c r="J190" s="62"/>
      <c r="K190" s="60"/>
      <c r="L190" s="61"/>
      <c r="M190" s="62"/>
      <c r="N190" s="60"/>
      <c r="O190" s="61"/>
      <c r="P190" s="62"/>
      <c r="Q190" s="60"/>
      <c r="R190" s="61"/>
      <c r="S190" s="62"/>
      <c r="T190" s="60"/>
      <c r="U190" s="61"/>
      <c r="V190" s="62"/>
    </row>
    <row r="191" spans="2:22" x14ac:dyDescent="0.3">
      <c r="B191" s="52"/>
      <c r="C191" s="53"/>
      <c r="F191" s="61"/>
      <c r="G191" s="62"/>
      <c r="H191" s="60"/>
      <c r="I191" s="61"/>
      <c r="J191" s="62"/>
      <c r="K191" s="60"/>
      <c r="L191" s="61"/>
      <c r="M191" s="62"/>
      <c r="N191" s="60"/>
      <c r="O191" s="61"/>
      <c r="P191" s="62"/>
      <c r="Q191" s="60"/>
      <c r="R191" s="61"/>
      <c r="S191" s="62"/>
      <c r="T191" s="60"/>
      <c r="U191" s="61"/>
      <c r="V191" s="62"/>
    </row>
    <row r="192" spans="2:22" x14ac:dyDescent="0.3">
      <c r="B192" s="52"/>
      <c r="C192" s="53"/>
      <c r="F192" s="61"/>
      <c r="G192" s="62"/>
      <c r="H192" s="60"/>
      <c r="I192" s="61"/>
      <c r="J192" s="62"/>
      <c r="K192" s="60"/>
      <c r="L192" s="61"/>
      <c r="M192" s="62"/>
      <c r="N192" s="60"/>
      <c r="O192" s="61"/>
      <c r="P192" s="62"/>
      <c r="Q192" s="60"/>
      <c r="R192" s="61"/>
      <c r="S192" s="62"/>
      <c r="T192" s="60"/>
      <c r="U192" s="61"/>
      <c r="V192" s="62"/>
    </row>
    <row r="193" spans="2:22" x14ac:dyDescent="0.3">
      <c r="B193" s="52"/>
      <c r="C193" s="53"/>
      <c r="F193" s="61"/>
      <c r="G193" s="62"/>
      <c r="H193" s="60"/>
      <c r="I193" s="61"/>
      <c r="J193" s="62"/>
      <c r="K193" s="60"/>
      <c r="L193" s="61"/>
      <c r="M193" s="62"/>
      <c r="N193" s="60"/>
      <c r="O193" s="61"/>
      <c r="P193" s="62"/>
      <c r="Q193" s="60"/>
      <c r="R193" s="61"/>
      <c r="S193" s="62"/>
      <c r="T193" s="60"/>
      <c r="U193" s="61"/>
      <c r="V193" s="62"/>
    </row>
    <row r="194" spans="2:22" x14ac:dyDescent="0.3">
      <c r="B194" s="52"/>
      <c r="C194" s="53"/>
      <c r="F194" s="61"/>
      <c r="G194" s="62"/>
      <c r="H194" s="60"/>
      <c r="I194" s="61"/>
      <c r="J194" s="62"/>
      <c r="K194" s="60"/>
      <c r="L194" s="61"/>
      <c r="M194" s="62"/>
      <c r="N194" s="60"/>
      <c r="O194" s="61"/>
      <c r="P194" s="62"/>
      <c r="Q194" s="60"/>
      <c r="R194" s="61"/>
      <c r="S194" s="62"/>
      <c r="T194" s="60"/>
      <c r="U194" s="61"/>
      <c r="V194" s="62"/>
    </row>
    <row r="195" spans="2:22" x14ac:dyDescent="0.3">
      <c r="B195" s="52"/>
      <c r="C195" s="53"/>
      <c r="F195" s="61"/>
      <c r="G195" s="62"/>
      <c r="H195" s="60"/>
      <c r="I195" s="61"/>
      <c r="J195" s="62"/>
      <c r="K195" s="60"/>
      <c r="L195" s="61"/>
      <c r="M195" s="62"/>
      <c r="N195" s="60"/>
      <c r="O195" s="61"/>
      <c r="P195" s="62"/>
      <c r="Q195" s="60"/>
      <c r="R195" s="61"/>
      <c r="S195" s="62"/>
      <c r="T195" s="60"/>
      <c r="U195" s="61"/>
      <c r="V195" s="62"/>
    </row>
    <row r="196" spans="2:22" x14ac:dyDescent="0.3">
      <c r="B196" s="52"/>
      <c r="C196" s="53"/>
      <c r="F196" s="61"/>
      <c r="G196" s="62"/>
      <c r="H196" s="60"/>
      <c r="I196" s="61"/>
      <c r="J196" s="62"/>
      <c r="K196" s="60"/>
      <c r="L196" s="61"/>
      <c r="M196" s="62"/>
      <c r="N196" s="60"/>
      <c r="O196" s="61"/>
      <c r="P196" s="62"/>
      <c r="Q196" s="60"/>
      <c r="R196" s="61"/>
      <c r="S196" s="62"/>
      <c r="T196" s="60"/>
      <c r="U196" s="61"/>
      <c r="V196" s="62"/>
    </row>
    <row r="197" spans="2:22" x14ac:dyDescent="0.3">
      <c r="B197" s="52"/>
      <c r="C197" s="53"/>
      <c r="F197" s="61"/>
      <c r="G197" s="62"/>
      <c r="H197" s="60"/>
      <c r="I197" s="61"/>
      <c r="J197" s="62"/>
      <c r="K197" s="60"/>
      <c r="L197" s="61"/>
      <c r="M197" s="62"/>
      <c r="N197" s="60"/>
      <c r="O197" s="61"/>
      <c r="P197" s="62"/>
      <c r="Q197" s="60"/>
      <c r="R197" s="61"/>
      <c r="S197" s="62"/>
      <c r="T197" s="60"/>
      <c r="U197" s="61"/>
      <c r="V197" s="62"/>
    </row>
    <row r="198" spans="2:22" x14ac:dyDescent="0.3">
      <c r="B198" s="52"/>
      <c r="C198" s="53"/>
      <c r="F198" s="61"/>
      <c r="G198" s="62"/>
      <c r="H198" s="60"/>
      <c r="I198" s="61"/>
      <c r="J198" s="62"/>
      <c r="K198" s="60"/>
      <c r="L198" s="61"/>
      <c r="M198" s="62"/>
      <c r="N198" s="60"/>
      <c r="O198" s="61"/>
      <c r="P198" s="62"/>
      <c r="Q198" s="60"/>
      <c r="R198" s="61"/>
      <c r="S198" s="62"/>
      <c r="T198" s="60"/>
      <c r="U198" s="61"/>
      <c r="V198" s="62"/>
    </row>
    <row r="199" spans="2:22" x14ac:dyDescent="0.3">
      <c r="B199" s="52"/>
      <c r="C199" s="53"/>
      <c r="F199" s="61"/>
      <c r="G199" s="62"/>
      <c r="H199" s="60"/>
      <c r="I199" s="61"/>
      <c r="J199" s="62"/>
      <c r="K199" s="60"/>
      <c r="L199" s="61"/>
      <c r="M199" s="62"/>
      <c r="N199" s="60"/>
      <c r="O199" s="61"/>
      <c r="P199" s="62"/>
      <c r="Q199" s="60"/>
      <c r="R199" s="61"/>
      <c r="S199" s="62"/>
      <c r="T199" s="60"/>
      <c r="U199" s="61"/>
      <c r="V199" s="62"/>
    </row>
    <row r="200" spans="2:22" x14ac:dyDescent="0.3">
      <c r="B200" s="52"/>
      <c r="C200" s="53"/>
      <c r="F200" s="61"/>
      <c r="G200" s="62"/>
      <c r="H200" s="60"/>
      <c r="I200" s="61"/>
      <c r="J200" s="62"/>
      <c r="K200" s="60"/>
      <c r="L200" s="61"/>
      <c r="M200" s="62"/>
      <c r="N200" s="60"/>
      <c r="O200" s="61"/>
      <c r="P200" s="62"/>
      <c r="Q200" s="60"/>
      <c r="R200" s="61"/>
      <c r="S200" s="62"/>
      <c r="T200" s="60"/>
      <c r="U200" s="61"/>
      <c r="V200" s="62"/>
    </row>
    <row r="201" spans="2:22" x14ac:dyDescent="0.3">
      <c r="B201" s="52"/>
      <c r="C201" s="53"/>
      <c r="F201" s="61"/>
      <c r="G201" s="62"/>
      <c r="H201" s="60"/>
      <c r="I201" s="61"/>
      <c r="J201" s="62"/>
      <c r="K201" s="60"/>
      <c r="L201" s="61"/>
      <c r="M201" s="62"/>
      <c r="N201" s="60"/>
      <c r="O201" s="61"/>
      <c r="P201" s="62"/>
      <c r="Q201" s="60"/>
      <c r="R201" s="61"/>
      <c r="S201" s="62"/>
      <c r="T201" s="60"/>
      <c r="U201" s="61"/>
      <c r="V201" s="62"/>
    </row>
    <row r="202" spans="2:22" x14ac:dyDescent="0.3">
      <c r="B202" s="52"/>
      <c r="C202" s="53"/>
      <c r="F202" s="61"/>
      <c r="G202" s="62"/>
      <c r="H202" s="60"/>
      <c r="I202" s="61"/>
      <c r="J202" s="62"/>
      <c r="K202" s="60"/>
      <c r="L202" s="61"/>
      <c r="M202" s="62"/>
      <c r="N202" s="60"/>
      <c r="O202" s="61"/>
      <c r="P202" s="62"/>
      <c r="Q202" s="60"/>
      <c r="R202" s="61"/>
      <c r="S202" s="62"/>
      <c r="T202" s="60"/>
      <c r="U202" s="61"/>
      <c r="V202" s="62"/>
    </row>
    <row r="203" spans="2:22" x14ac:dyDescent="0.3">
      <c r="B203" s="52"/>
      <c r="C203" s="53"/>
      <c r="F203" s="61"/>
      <c r="G203" s="62"/>
      <c r="H203" s="60"/>
      <c r="I203" s="61"/>
      <c r="J203" s="62"/>
      <c r="K203" s="60"/>
      <c r="L203" s="61"/>
      <c r="M203" s="62"/>
      <c r="N203" s="60"/>
      <c r="O203" s="61"/>
      <c r="P203" s="62"/>
      <c r="Q203" s="60"/>
      <c r="R203" s="61"/>
      <c r="S203" s="62"/>
      <c r="T203" s="60"/>
      <c r="U203" s="61"/>
      <c r="V203" s="62"/>
    </row>
    <row r="204" spans="2:22" x14ac:dyDescent="0.3">
      <c r="B204" s="52"/>
      <c r="C204" s="53"/>
      <c r="F204" s="61"/>
      <c r="G204" s="62"/>
      <c r="H204" s="60"/>
      <c r="I204" s="61"/>
      <c r="J204" s="62"/>
      <c r="K204" s="60"/>
      <c r="L204" s="61"/>
      <c r="M204" s="62"/>
      <c r="N204" s="60"/>
      <c r="O204" s="61"/>
      <c r="P204" s="62"/>
      <c r="Q204" s="60"/>
      <c r="R204" s="61"/>
      <c r="S204" s="62"/>
      <c r="T204" s="60"/>
      <c r="U204" s="61"/>
      <c r="V204" s="62"/>
    </row>
    <row r="205" spans="2:22" x14ac:dyDescent="0.3">
      <c r="B205" s="52"/>
      <c r="C205" s="53"/>
      <c r="F205" s="61"/>
      <c r="G205" s="62"/>
      <c r="H205" s="60"/>
      <c r="I205" s="61"/>
      <c r="J205" s="62"/>
      <c r="K205" s="60"/>
      <c r="L205" s="61"/>
      <c r="M205" s="62"/>
      <c r="N205" s="60"/>
      <c r="O205" s="61"/>
      <c r="P205" s="62"/>
      <c r="Q205" s="60"/>
      <c r="R205" s="61"/>
      <c r="S205" s="62"/>
      <c r="T205" s="60"/>
      <c r="U205" s="61"/>
      <c r="V205" s="62"/>
    </row>
    <row r="206" spans="2:22" x14ac:dyDescent="0.3">
      <c r="B206" s="52"/>
      <c r="C206" s="53"/>
      <c r="F206" s="61"/>
      <c r="G206" s="62"/>
      <c r="H206" s="60"/>
      <c r="I206" s="61"/>
      <c r="J206" s="62"/>
      <c r="K206" s="60"/>
      <c r="L206" s="61"/>
      <c r="M206" s="62"/>
      <c r="N206" s="60"/>
      <c r="O206" s="61"/>
      <c r="P206" s="62"/>
      <c r="Q206" s="60"/>
      <c r="R206" s="61"/>
      <c r="S206" s="62"/>
      <c r="T206" s="60"/>
      <c r="U206" s="61"/>
      <c r="V206" s="62"/>
    </row>
    <row r="207" spans="2:22" x14ac:dyDescent="0.3">
      <c r="B207" s="52"/>
      <c r="C207" s="53"/>
      <c r="F207" s="61"/>
      <c r="G207" s="62"/>
      <c r="H207" s="60"/>
      <c r="I207" s="61"/>
      <c r="J207" s="62"/>
      <c r="K207" s="60"/>
      <c r="L207" s="61"/>
      <c r="M207" s="62"/>
      <c r="N207" s="60"/>
      <c r="O207" s="61"/>
      <c r="P207" s="62"/>
      <c r="Q207" s="60"/>
      <c r="R207" s="61"/>
      <c r="S207" s="62"/>
      <c r="T207" s="60"/>
      <c r="U207" s="61"/>
      <c r="V207" s="62"/>
    </row>
    <row r="208" spans="2:22" x14ac:dyDescent="0.3">
      <c r="B208" s="52"/>
      <c r="C208" s="53"/>
      <c r="F208" s="61"/>
      <c r="G208" s="62"/>
      <c r="H208" s="60"/>
      <c r="I208" s="61"/>
      <c r="J208" s="62"/>
      <c r="K208" s="60"/>
      <c r="L208" s="61"/>
      <c r="M208" s="62"/>
      <c r="N208" s="60"/>
      <c r="O208" s="61"/>
      <c r="P208" s="62"/>
      <c r="Q208" s="60"/>
      <c r="R208" s="61"/>
      <c r="S208" s="62"/>
      <c r="T208" s="60"/>
      <c r="U208" s="61"/>
      <c r="V208" s="62"/>
    </row>
    <row r="209" spans="2:22" x14ac:dyDescent="0.3">
      <c r="B209" s="52"/>
      <c r="C209" s="53"/>
      <c r="F209" s="61"/>
      <c r="G209" s="62"/>
      <c r="H209" s="60"/>
      <c r="I209" s="61"/>
      <c r="J209" s="62"/>
      <c r="K209" s="60"/>
      <c r="L209" s="61"/>
      <c r="M209" s="62"/>
      <c r="N209" s="60"/>
      <c r="O209" s="61"/>
      <c r="P209" s="62"/>
      <c r="Q209" s="60"/>
      <c r="R209" s="61"/>
      <c r="S209" s="62"/>
      <c r="T209" s="60"/>
      <c r="U209" s="61"/>
      <c r="V209" s="62"/>
    </row>
    <row r="210" spans="2:22" x14ac:dyDescent="0.3">
      <c r="B210" s="52"/>
      <c r="C210" s="53"/>
      <c r="F210" s="61"/>
      <c r="G210" s="62"/>
      <c r="H210" s="60"/>
      <c r="I210" s="61"/>
      <c r="J210" s="62"/>
      <c r="K210" s="60"/>
      <c r="L210" s="61"/>
      <c r="M210" s="62"/>
      <c r="N210" s="60"/>
      <c r="O210" s="61"/>
      <c r="P210" s="62"/>
      <c r="Q210" s="60"/>
      <c r="R210" s="61"/>
      <c r="S210" s="62"/>
      <c r="T210" s="60"/>
      <c r="U210" s="61"/>
      <c r="V210" s="62"/>
    </row>
    <row r="211" spans="2:22" x14ac:dyDescent="0.3">
      <c r="B211" s="52"/>
      <c r="C211" s="53"/>
      <c r="F211" s="61"/>
      <c r="G211" s="62"/>
      <c r="H211" s="60"/>
      <c r="I211" s="61"/>
      <c r="J211" s="62"/>
      <c r="K211" s="60"/>
      <c r="L211" s="61"/>
      <c r="M211" s="62"/>
      <c r="N211" s="60"/>
      <c r="O211" s="61"/>
      <c r="P211" s="62"/>
      <c r="Q211" s="60"/>
      <c r="R211" s="61"/>
      <c r="S211" s="62"/>
      <c r="T211" s="60"/>
      <c r="U211" s="61"/>
      <c r="V211" s="62"/>
    </row>
    <row r="212" spans="2:22" x14ac:dyDescent="0.3">
      <c r="B212" s="52"/>
      <c r="C212" s="53"/>
      <c r="F212" s="61"/>
      <c r="G212" s="62"/>
      <c r="H212" s="60"/>
      <c r="I212" s="61"/>
      <c r="J212" s="62"/>
      <c r="K212" s="60"/>
      <c r="L212" s="61"/>
      <c r="M212" s="62"/>
      <c r="N212" s="60"/>
      <c r="O212" s="61"/>
      <c r="P212" s="62"/>
      <c r="Q212" s="60"/>
      <c r="R212" s="61"/>
      <c r="S212" s="62"/>
      <c r="T212" s="60"/>
      <c r="U212" s="61"/>
      <c r="V212" s="62"/>
    </row>
    <row r="213" spans="2:22" x14ac:dyDescent="0.3">
      <c r="B213" s="52"/>
      <c r="C213" s="53"/>
      <c r="F213" s="61"/>
      <c r="G213" s="62"/>
      <c r="H213" s="60"/>
      <c r="I213" s="61"/>
      <c r="J213" s="62"/>
      <c r="K213" s="60"/>
      <c r="L213" s="61"/>
      <c r="M213" s="62"/>
      <c r="N213" s="60"/>
      <c r="O213" s="61"/>
      <c r="P213" s="62"/>
      <c r="Q213" s="60"/>
      <c r="R213" s="61"/>
      <c r="S213" s="62"/>
      <c r="T213" s="60"/>
      <c r="U213" s="61"/>
      <c r="V213" s="62"/>
    </row>
    <row r="214" spans="2:22" x14ac:dyDescent="0.3">
      <c r="B214" s="52"/>
      <c r="C214" s="53"/>
      <c r="F214" s="61"/>
      <c r="G214" s="62"/>
      <c r="H214" s="60"/>
      <c r="I214" s="61"/>
      <c r="J214" s="62"/>
      <c r="K214" s="60"/>
      <c r="L214" s="61"/>
      <c r="M214" s="62"/>
      <c r="N214" s="60"/>
      <c r="O214" s="61"/>
      <c r="P214" s="62"/>
      <c r="Q214" s="60"/>
      <c r="R214" s="61"/>
      <c r="S214" s="62"/>
      <c r="T214" s="60"/>
      <c r="U214" s="61"/>
      <c r="V214" s="62"/>
    </row>
    <row r="215" spans="2:22" x14ac:dyDescent="0.3">
      <c r="B215" s="52"/>
      <c r="C215" s="53"/>
      <c r="F215" s="61"/>
      <c r="G215" s="62"/>
      <c r="H215" s="60"/>
      <c r="I215" s="61"/>
      <c r="J215" s="62"/>
      <c r="K215" s="60"/>
      <c r="L215" s="61"/>
      <c r="M215" s="62"/>
      <c r="N215" s="60"/>
      <c r="O215" s="61"/>
      <c r="P215" s="62"/>
      <c r="Q215" s="60"/>
      <c r="R215" s="61"/>
      <c r="S215" s="62"/>
      <c r="T215" s="60"/>
      <c r="U215" s="61"/>
      <c r="V215" s="62"/>
    </row>
    <row r="216" spans="2:22" x14ac:dyDescent="0.3">
      <c r="B216" s="52"/>
      <c r="C216" s="53"/>
      <c r="F216" s="61"/>
      <c r="G216" s="62"/>
      <c r="H216" s="60"/>
      <c r="I216" s="61"/>
      <c r="J216" s="62"/>
      <c r="K216" s="60"/>
      <c r="L216" s="61"/>
      <c r="M216" s="62"/>
      <c r="N216" s="60"/>
      <c r="O216" s="61"/>
      <c r="P216" s="62"/>
      <c r="Q216" s="60"/>
      <c r="R216" s="61"/>
      <c r="S216" s="62"/>
      <c r="T216" s="60"/>
      <c r="U216" s="61"/>
      <c r="V216" s="62"/>
    </row>
    <row r="217" spans="2:22" x14ac:dyDescent="0.3">
      <c r="B217" s="52"/>
      <c r="C217" s="53"/>
      <c r="F217" s="61"/>
      <c r="G217" s="62"/>
      <c r="H217" s="60"/>
      <c r="I217" s="61"/>
      <c r="J217" s="62"/>
      <c r="K217" s="60"/>
      <c r="L217" s="61"/>
      <c r="M217" s="62"/>
      <c r="N217" s="60"/>
      <c r="O217" s="61"/>
      <c r="P217" s="62"/>
      <c r="Q217" s="60"/>
      <c r="R217" s="61"/>
      <c r="S217" s="62"/>
      <c r="T217" s="60"/>
      <c r="U217" s="61"/>
      <c r="V217" s="62"/>
    </row>
    <row r="218" spans="2:22" x14ac:dyDescent="0.3">
      <c r="B218" s="52"/>
      <c r="C218" s="53"/>
      <c r="F218" s="61"/>
      <c r="G218" s="62"/>
      <c r="H218" s="60"/>
      <c r="I218" s="61"/>
      <c r="J218" s="62"/>
      <c r="K218" s="60"/>
      <c r="L218" s="61"/>
      <c r="M218" s="62"/>
      <c r="N218" s="60"/>
      <c r="O218" s="61"/>
      <c r="P218" s="62"/>
      <c r="Q218" s="60"/>
      <c r="R218" s="61"/>
      <c r="S218" s="62"/>
      <c r="T218" s="60"/>
      <c r="U218" s="61"/>
      <c r="V218" s="62"/>
    </row>
    <row r="219" spans="2:22" x14ac:dyDescent="0.3">
      <c r="B219" s="52"/>
      <c r="C219" s="53"/>
      <c r="F219" s="61"/>
      <c r="G219" s="62"/>
      <c r="H219" s="60"/>
      <c r="I219" s="61"/>
      <c r="J219" s="62"/>
      <c r="K219" s="60"/>
      <c r="L219" s="61"/>
      <c r="M219" s="62"/>
      <c r="N219" s="60"/>
      <c r="O219" s="61"/>
      <c r="P219" s="62"/>
      <c r="Q219" s="60"/>
      <c r="R219" s="61"/>
      <c r="S219" s="62"/>
      <c r="T219" s="60"/>
      <c r="U219" s="61"/>
      <c r="V219" s="62"/>
    </row>
    <row r="220" spans="2:22" x14ac:dyDescent="0.3">
      <c r="B220" s="52"/>
      <c r="C220" s="53"/>
      <c r="F220" s="61"/>
      <c r="G220" s="62"/>
      <c r="H220" s="60"/>
      <c r="I220" s="61"/>
      <c r="J220" s="62"/>
      <c r="K220" s="60"/>
      <c r="L220" s="61"/>
      <c r="M220" s="62"/>
      <c r="N220" s="60"/>
      <c r="O220" s="61"/>
      <c r="P220" s="62"/>
      <c r="Q220" s="60"/>
      <c r="R220" s="61"/>
      <c r="S220" s="62"/>
      <c r="T220" s="60"/>
      <c r="U220" s="61"/>
      <c r="V220" s="62"/>
    </row>
    <row r="221" spans="2:22" x14ac:dyDescent="0.3">
      <c r="B221" s="52"/>
      <c r="C221" s="53"/>
      <c r="F221" s="61"/>
      <c r="G221" s="62"/>
      <c r="H221" s="60"/>
      <c r="I221" s="61"/>
      <c r="J221" s="62"/>
      <c r="K221" s="60"/>
      <c r="L221" s="61"/>
      <c r="M221" s="62"/>
      <c r="N221" s="60"/>
      <c r="O221" s="61"/>
      <c r="P221" s="62"/>
      <c r="Q221" s="60"/>
      <c r="R221" s="61"/>
      <c r="S221" s="62"/>
      <c r="T221" s="60"/>
      <c r="U221" s="61"/>
      <c r="V221" s="62"/>
    </row>
    <row r="222" spans="2:22" x14ac:dyDescent="0.3">
      <c r="B222" s="52"/>
      <c r="C222" s="53"/>
      <c r="F222" s="61"/>
      <c r="G222" s="62"/>
      <c r="H222" s="60"/>
      <c r="I222" s="61"/>
      <c r="J222" s="62"/>
      <c r="K222" s="60"/>
      <c r="L222" s="61"/>
      <c r="M222" s="62"/>
      <c r="N222" s="60"/>
      <c r="O222" s="61"/>
      <c r="P222" s="62"/>
      <c r="Q222" s="60"/>
      <c r="R222" s="61"/>
      <c r="S222" s="62"/>
      <c r="T222" s="60"/>
      <c r="U222" s="61"/>
      <c r="V222" s="62"/>
    </row>
    <row r="223" spans="2:22" x14ac:dyDescent="0.3">
      <c r="B223" s="52"/>
      <c r="C223" s="53"/>
      <c r="F223" s="61"/>
      <c r="G223" s="62"/>
      <c r="H223" s="60"/>
      <c r="I223" s="61"/>
      <c r="J223" s="62"/>
      <c r="K223" s="60"/>
      <c r="L223" s="61"/>
      <c r="M223" s="62"/>
      <c r="N223" s="60"/>
      <c r="O223" s="61"/>
      <c r="P223" s="62"/>
      <c r="Q223" s="60"/>
      <c r="R223" s="61"/>
      <c r="S223" s="62"/>
      <c r="T223" s="60"/>
      <c r="U223" s="61"/>
      <c r="V223" s="62"/>
    </row>
    <row r="224" spans="2:22" x14ac:dyDescent="0.3">
      <c r="B224" s="52"/>
      <c r="C224" s="53"/>
      <c r="F224" s="61"/>
      <c r="G224" s="62"/>
      <c r="H224" s="60"/>
      <c r="I224" s="61"/>
      <c r="J224" s="62"/>
      <c r="K224" s="60"/>
      <c r="L224" s="61"/>
      <c r="M224" s="62"/>
      <c r="N224" s="60"/>
      <c r="O224" s="61"/>
      <c r="P224" s="62"/>
      <c r="Q224" s="60"/>
      <c r="R224" s="61"/>
      <c r="S224" s="62"/>
      <c r="T224" s="60"/>
      <c r="U224" s="61"/>
      <c r="V224" s="62"/>
    </row>
    <row r="225" spans="2:22" x14ac:dyDescent="0.3">
      <c r="B225" s="52"/>
      <c r="C225" s="53"/>
      <c r="F225" s="61"/>
      <c r="G225" s="62"/>
      <c r="H225" s="60"/>
      <c r="I225" s="61"/>
      <c r="J225" s="62"/>
      <c r="K225" s="60"/>
      <c r="L225" s="61"/>
      <c r="M225" s="62"/>
      <c r="N225" s="60"/>
      <c r="O225" s="61"/>
      <c r="P225" s="62"/>
      <c r="Q225" s="60"/>
      <c r="R225" s="61"/>
      <c r="S225" s="62"/>
      <c r="T225" s="60"/>
      <c r="U225" s="61"/>
      <c r="V225" s="62"/>
    </row>
    <row r="226" spans="2:22" x14ac:dyDescent="0.3">
      <c r="B226" s="52"/>
      <c r="C226" s="53"/>
      <c r="F226" s="61"/>
      <c r="G226" s="62"/>
      <c r="H226" s="60"/>
      <c r="I226" s="61"/>
      <c r="J226" s="62"/>
      <c r="K226" s="60"/>
      <c r="L226" s="61"/>
      <c r="M226" s="62"/>
      <c r="N226" s="60"/>
      <c r="O226" s="61"/>
      <c r="P226" s="62"/>
      <c r="Q226" s="60"/>
      <c r="R226" s="61"/>
      <c r="S226" s="62"/>
      <c r="T226" s="60"/>
      <c r="U226" s="61"/>
      <c r="V226" s="62"/>
    </row>
    <row r="227" spans="2:22" x14ac:dyDescent="0.3">
      <c r="B227" s="52"/>
      <c r="C227" s="53"/>
      <c r="F227" s="61"/>
      <c r="G227" s="62"/>
      <c r="H227" s="60"/>
      <c r="I227" s="61"/>
      <c r="J227" s="62"/>
      <c r="K227" s="60"/>
      <c r="L227" s="61"/>
      <c r="M227" s="62"/>
      <c r="N227" s="60"/>
      <c r="O227" s="61"/>
      <c r="P227" s="62"/>
      <c r="Q227" s="60"/>
      <c r="R227" s="61"/>
      <c r="S227" s="62"/>
      <c r="T227" s="60"/>
      <c r="U227" s="61"/>
      <c r="V227" s="62"/>
    </row>
    <row r="228" spans="2:22" x14ac:dyDescent="0.3">
      <c r="B228" s="52"/>
      <c r="C228" s="53"/>
      <c r="F228" s="61"/>
      <c r="G228" s="62"/>
      <c r="H228" s="60"/>
      <c r="I228" s="61"/>
      <c r="J228" s="62"/>
      <c r="K228" s="60"/>
      <c r="L228" s="61"/>
      <c r="M228" s="62"/>
      <c r="N228" s="60"/>
      <c r="O228" s="61"/>
      <c r="P228" s="62"/>
      <c r="Q228" s="60"/>
      <c r="R228" s="61"/>
      <c r="S228" s="62"/>
      <c r="T228" s="60"/>
      <c r="U228" s="61"/>
      <c r="V228" s="62"/>
    </row>
    <row r="229" spans="2:22" x14ac:dyDescent="0.3">
      <c r="B229" s="52"/>
      <c r="C229" s="53"/>
      <c r="F229" s="61"/>
      <c r="G229" s="62"/>
      <c r="H229" s="60"/>
      <c r="I229" s="61"/>
      <c r="J229" s="62"/>
      <c r="K229" s="60"/>
      <c r="L229" s="61"/>
      <c r="M229" s="62"/>
      <c r="N229" s="60"/>
      <c r="O229" s="61"/>
      <c r="P229" s="62"/>
      <c r="Q229" s="60"/>
      <c r="R229" s="61"/>
      <c r="S229" s="62"/>
      <c r="T229" s="60"/>
      <c r="U229" s="61"/>
      <c r="V229" s="62"/>
    </row>
    <row r="230" spans="2:22" x14ac:dyDescent="0.3">
      <c r="B230" s="52"/>
      <c r="C230" s="53"/>
      <c r="F230" s="61"/>
      <c r="G230" s="62"/>
      <c r="H230" s="60"/>
      <c r="I230" s="61"/>
      <c r="J230" s="62"/>
      <c r="K230" s="60"/>
      <c r="L230" s="61"/>
      <c r="M230" s="62"/>
      <c r="N230" s="60"/>
      <c r="O230" s="61"/>
      <c r="P230" s="62"/>
      <c r="Q230" s="60"/>
      <c r="R230" s="61"/>
      <c r="S230" s="62"/>
      <c r="T230" s="60"/>
      <c r="U230" s="61"/>
      <c r="V230" s="62"/>
    </row>
    <row r="231" spans="2:22" x14ac:dyDescent="0.3">
      <c r="B231" s="52"/>
      <c r="C231" s="53"/>
      <c r="F231" s="61"/>
      <c r="G231" s="62"/>
      <c r="H231" s="60"/>
      <c r="I231" s="61"/>
      <c r="J231" s="62"/>
      <c r="K231" s="60"/>
      <c r="L231" s="61"/>
      <c r="M231" s="62"/>
      <c r="N231" s="60"/>
      <c r="O231" s="61"/>
      <c r="P231" s="62"/>
      <c r="Q231" s="60"/>
      <c r="R231" s="61"/>
      <c r="S231" s="62"/>
      <c r="T231" s="60"/>
      <c r="U231" s="61"/>
      <c r="V231" s="62"/>
    </row>
    <row r="232" spans="2:22" x14ac:dyDescent="0.3">
      <c r="B232" s="52"/>
      <c r="C232" s="53"/>
      <c r="F232" s="61"/>
      <c r="G232" s="62"/>
      <c r="H232" s="60"/>
      <c r="I232" s="61"/>
      <c r="J232" s="62"/>
      <c r="K232" s="60"/>
      <c r="L232" s="61"/>
      <c r="M232" s="62"/>
      <c r="N232" s="60"/>
      <c r="O232" s="61"/>
      <c r="P232" s="62"/>
      <c r="Q232" s="60"/>
      <c r="R232" s="61"/>
      <c r="S232" s="62"/>
      <c r="T232" s="60"/>
      <c r="U232" s="61"/>
      <c r="V232" s="62"/>
    </row>
    <row r="233" spans="2:22" x14ac:dyDescent="0.3">
      <c r="B233" s="52"/>
      <c r="C233" s="53"/>
      <c r="F233" s="61"/>
      <c r="G233" s="62"/>
      <c r="H233" s="60"/>
      <c r="I233" s="61"/>
      <c r="J233" s="62"/>
      <c r="K233" s="60"/>
      <c r="L233" s="61"/>
      <c r="M233" s="62"/>
      <c r="N233" s="60"/>
      <c r="O233" s="61"/>
      <c r="P233" s="62"/>
      <c r="Q233" s="60"/>
      <c r="R233" s="61"/>
      <c r="S233" s="62"/>
      <c r="T233" s="60"/>
      <c r="U233" s="61"/>
      <c r="V233" s="62"/>
    </row>
    <row r="234" spans="2:22" x14ac:dyDescent="0.3">
      <c r="B234" s="52"/>
      <c r="C234" s="53"/>
      <c r="F234" s="61"/>
      <c r="G234" s="62"/>
      <c r="H234" s="60"/>
      <c r="I234" s="61"/>
      <c r="J234" s="62"/>
      <c r="K234" s="60"/>
      <c r="L234" s="61"/>
      <c r="M234" s="62"/>
      <c r="N234" s="60"/>
      <c r="O234" s="61"/>
      <c r="P234" s="62"/>
      <c r="Q234" s="60"/>
      <c r="R234" s="61"/>
      <c r="S234" s="62"/>
      <c r="T234" s="60"/>
      <c r="U234" s="61"/>
      <c r="V234" s="62"/>
    </row>
    <row r="235" spans="2:22" x14ac:dyDescent="0.3">
      <c r="B235" s="52"/>
      <c r="C235" s="53"/>
      <c r="F235" s="61"/>
      <c r="G235" s="62"/>
      <c r="H235" s="60"/>
      <c r="I235" s="61"/>
      <c r="J235" s="62"/>
      <c r="K235" s="60"/>
      <c r="L235" s="61"/>
      <c r="M235" s="62"/>
      <c r="N235" s="60"/>
      <c r="O235" s="61"/>
      <c r="P235" s="62"/>
      <c r="Q235" s="60"/>
      <c r="R235" s="61"/>
      <c r="S235" s="62"/>
      <c r="T235" s="60"/>
      <c r="U235" s="61"/>
      <c r="V235" s="62"/>
    </row>
    <row r="236" spans="2:22" x14ac:dyDescent="0.3">
      <c r="B236" s="52"/>
      <c r="C236" s="53"/>
      <c r="F236" s="61"/>
      <c r="G236" s="62"/>
      <c r="H236" s="60"/>
      <c r="I236" s="61"/>
      <c r="J236" s="62"/>
      <c r="K236" s="60"/>
      <c r="L236" s="61"/>
      <c r="M236" s="62"/>
      <c r="N236" s="60"/>
      <c r="O236" s="61"/>
      <c r="P236" s="62"/>
      <c r="Q236" s="60"/>
      <c r="R236" s="61"/>
      <c r="S236" s="62"/>
      <c r="T236" s="60"/>
      <c r="U236" s="61"/>
      <c r="V236" s="62"/>
    </row>
    <row r="237" spans="2:22" x14ac:dyDescent="0.3">
      <c r="B237" s="52"/>
      <c r="C237" s="53"/>
      <c r="F237" s="61"/>
      <c r="G237" s="62"/>
      <c r="H237" s="60"/>
      <c r="I237" s="61"/>
      <c r="J237" s="62"/>
      <c r="K237" s="60"/>
      <c r="L237" s="61"/>
      <c r="M237" s="62"/>
      <c r="N237" s="60"/>
      <c r="O237" s="61"/>
      <c r="P237" s="62"/>
      <c r="Q237" s="60"/>
      <c r="R237" s="61"/>
      <c r="S237" s="62"/>
      <c r="T237" s="60"/>
      <c r="U237" s="61"/>
      <c r="V237" s="62"/>
    </row>
    <row r="238" spans="2:22" x14ac:dyDescent="0.3">
      <c r="B238" s="52"/>
      <c r="C238" s="53"/>
      <c r="F238" s="61"/>
      <c r="G238" s="62"/>
      <c r="H238" s="60"/>
      <c r="I238" s="61"/>
      <c r="J238" s="62"/>
      <c r="K238" s="60"/>
      <c r="L238" s="61"/>
      <c r="M238" s="62"/>
      <c r="N238" s="60"/>
      <c r="O238" s="61"/>
      <c r="P238" s="62"/>
      <c r="Q238" s="60"/>
      <c r="R238" s="61"/>
      <c r="S238" s="62"/>
      <c r="T238" s="60"/>
      <c r="U238" s="61"/>
      <c r="V238" s="62"/>
    </row>
    <row r="239" spans="2:22" x14ac:dyDescent="0.3">
      <c r="B239" s="52"/>
      <c r="C239" s="53"/>
      <c r="F239" s="61"/>
      <c r="G239" s="62"/>
      <c r="H239" s="60"/>
      <c r="I239" s="61"/>
      <c r="J239" s="62"/>
      <c r="K239" s="60"/>
      <c r="L239" s="61"/>
      <c r="M239" s="62"/>
      <c r="N239" s="60"/>
      <c r="O239" s="61"/>
      <c r="P239" s="62"/>
      <c r="Q239" s="60"/>
      <c r="R239" s="61"/>
      <c r="S239" s="62"/>
      <c r="T239" s="60"/>
      <c r="U239" s="61"/>
      <c r="V239" s="62"/>
    </row>
    <row r="240" spans="2:22" x14ac:dyDescent="0.3">
      <c r="B240" s="52"/>
      <c r="C240" s="53"/>
      <c r="F240" s="61"/>
      <c r="G240" s="62"/>
      <c r="H240" s="60"/>
      <c r="I240" s="61"/>
      <c r="J240" s="62"/>
      <c r="K240" s="60"/>
      <c r="L240" s="61"/>
      <c r="M240" s="62"/>
      <c r="N240" s="60"/>
      <c r="O240" s="61"/>
      <c r="P240" s="62"/>
      <c r="Q240" s="60"/>
      <c r="R240" s="61"/>
      <c r="S240" s="62"/>
      <c r="T240" s="60"/>
      <c r="U240" s="61"/>
      <c r="V240" s="62"/>
    </row>
    <row r="241" spans="2:22" x14ac:dyDescent="0.3">
      <c r="B241" s="52"/>
      <c r="C241" s="53"/>
      <c r="F241" s="61"/>
      <c r="G241" s="62"/>
      <c r="H241" s="60"/>
      <c r="I241" s="61"/>
      <c r="J241" s="62"/>
      <c r="K241" s="60"/>
      <c r="L241" s="61"/>
      <c r="M241" s="62"/>
      <c r="N241" s="60"/>
      <c r="O241" s="61"/>
      <c r="P241" s="62"/>
      <c r="Q241" s="60"/>
      <c r="R241" s="61"/>
      <c r="S241" s="62"/>
      <c r="T241" s="60"/>
      <c r="U241" s="61"/>
      <c r="V241" s="62"/>
    </row>
    <row r="242" spans="2:22" x14ac:dyDescent="0.3">
      <c r="B242" s="52"/>
      <c r="C242" s="53"/>
      <c r="F242" s="61"/>
      <c r="G242" s="62"/>
      <c r="H242" s="60"/>
      <c r="I242" s="61"/>
      <c r="J242" s="62"/>
      <c r="K242" s="60"/>
      <c r="L242" s="61"/>
      <c r="M242" s="62"/>
      <c r="N242" s="60"/>
      <c r="O242" s="61"/>
      <c r="P242" s="62"/>
      <c r="Q242" s="60"/>
      <c r="R242" s="61"/>
      <c r="S242" s="62"/>
      <c r="T242" s="60"/>
      <c r="U242" s="61"/>
      <c r="V242" s="62"/>
    </row>
    <row r="243" spans="2:22" x14ac:dyDescent="0.3">
      <c r="B243" s="52"/>
      <c r="C243" s="53"/>
      <c r="F243" s="61"/>
      <c r="G243" s="62"/>
      <c r="H243" s="60"/>
      <c r="I243" s="61"/>
      <c r="J243" s="62"/>
      <c r="K243" s="60"/>
      <c r="L243" s="61"/>
      <c r="M243" s="62"/>
      <c r="N243" s="60"/>
      <c r="O243" s="61"/>
      <c r="P243" s="62"/>
      <c r="Q243" s="60"/>
      <c r="R243" s="61"/>
      <c r="S243" s="62"/>
      <c r="T243" s="60"/>
      <c r="U243" s="61"/>
      <c r="V243" s="62"/>
    </row>
    <row r="244" spans="2:22" x14ac:dyDescent="0.3">
      <c r="B244" s="52"/>
      <c r="C244" s="53"/>
      <c r="F244" s="61"/>
      <c r="G244" s="62"/>
      <c r="H244" s="60"/>
      <c r="I244" s="61"/>
      <c r="J244" s="62"/>
      <c r="K244" s="60"/>
      <c r="L244" s="61"/>
      <c r="M244" s="62"/>
      <c r="N244" s="60"/>
      <c r="O244" s="61"/>
      <c r="P244" s="62"/>
      <c r="Q244" s="60"/>
      <c r="R244" s="61"/>
      <c r="S244" s="62"/>
      <c r="T244" s="60"/>
      <c r="U244" s="61"/>
      <c r="V244" s="62"/>
    </row>
    <row r="245" spans="2:22" x14ac:dyDescent="0.3">
      <c r="B245" s="52"/>
      <c r="C245" s="53"/>
      <c r="F245" s="61"/>
      <c r="G245" s="62"/>
      <c r="H245" s="60"/>
      <c r="I245" s="61"/>
      <c r="J245" s="62"/>
      <c r="K245" s="60"/>
      <c r="L245" s="61"/>
      <c r="M245" s="62"/>
      <c r="N245" s="60"/>
      <c r="O245" s="61"/>
      <c r="P245" s="62"/>
      <c r="Q245" s="60"/>
      <c r="R245" s="61"/>
      <c r="S245" s="62"/>
      <c r="T245" s="60"/>
      <c r="U245" s="61"/>
      <c r="V245" s="62"/>
    </row>
    <row r="246" spans="2:22" x14ac:dyDescent="0.3">
      <c r="B246" s="52"/>
      <c r="C246" s="53"/>
      <c r="F246" s="61"/>
      <c r="G246" s="62"/>
      <c r="H246" s="60"/>
      <c r="I246" s="61"/>
      <c r="J246" s="62"/>
      <c r="K246" s="60"/>
      <c r="L246" s="61"/>
      <c r="M246" s="62"/>
      <c r="N246" s="60"/>
      <c r="O246" s="61"/>
      <c r="P246" s="62"/>
      <c r="Q246" s="60"/>
      <c r="R246" s="61"/>
      <c r="S246" s="62"/>
      <c r="T246" s="60"/>
      <c r="U246" s="61"/>
      <c r="V246" s="62"/>
    </row>
    <row r="247" spans="2:22" x14ac:dyDescent="0.3">
      <c r="B247" s="52"/>
      <c r="C247" s="53"/>
      <c r="F247" s="61"/>
      <c r="G247" s="62"/>
      <c r="H247" s="60"/>
      <c r="I247" s="61"/>
      <c r="J247" s="62"/>
      <c r="K247" s="60"/>
      <c r="L247" s="61"/>
      <c r="M247" s="62"/>
      <c r="N247" s="60"/>
      <c r="O247" s="61"/>
      <c r="P247" s="62"/>
      <c r="Q247" s="60"/>
      <c r="R247" s="61"/>
      <c r="S247" s="62"/>
      <c r="T247" s="60"/>
      <c r="U247" s="61"/>
      <c r="V247" s="62"/>
    </row>
    <row r="248" spans="2:22" x14ac:dyDescent="0.3">
      <c r="B248" s="52"/>
      <c r="C248" s="53"/>
      <c r="F248" s="61"/>
      <c r="G248" s="62"/>
      <c r="H248" s="60"/>
      <c r="I248" s="61"/>
      <c r="J248" s="62"/>
      <c r="K248" s="60"/>
      <c r="L248" s="61"/>
      <c r="M248" s="62"/>
      <c r="N248" s="60"/>
      <c r="O248" s="61"/>
      <c r="P248" s="62"/>
      <c r="Q248" s="60"/>
      <c r="R248" s="61"/>
      <c r="S248" s="62"/>
      <c r="T248" s="60"/>
      <c r="U248" s="61"/>
      <c r="V248" s="62"/>
    </row>
    <row r="249" spans="2:22" x14ac:dyDescent="0.3">
      <c r="B249" s="52"/>
      <c r="C249" s="53"/>
      <c r="F249" s="61"/>
      <c r="G249" s="62"/>
      <c r="H249" s="60"/>
      <c r="I249" s="61"/>
      <c r="J249" s="62"/>
      <c r="K249" s="60"/>
      <c r="L249" s="61"/>
      <c r="M249" s="62"/>
      <c r="N249" s="60"/>
      <c r="O249" s="61"/>
      <c r="P249" s="62"/>
      <c r="Q249" s="60"/>
      <c r="R249" s="61"/>
      <c r="S249" s="62"/>
      <c r="T249" s="60"/>
      <c r="U249" s="61"/>
      <c r="V249" s="62"/>
    </row>
    <row r="250" spans="2:22" x14ac:dyDescent="0.3">
      <c r="B250" s="52"/>
      <c r="C250" s="53"/>
      <c r="F250" s="61"/>
      <c r="G250" s="62"/>
      <c r="H250" s="60"/>
      <c r="I250" s="61"/>
      <c r="J250" s="62"/>
      <c r="K250" s="60"/>
      <c r="L250" s="61"/>
      <c r="M250" s="62"/>
      <c r="N250" s="60"/>
      <c r="O250" s="61"/>
      <c r="P250" s="62"/>
      <c r="Q250" s="60"/>
      <c r="R250" s="61"/>
      <c r="S250" s="62"/>
      <c r="T250" s="60"/>
      <c r="U250" s="61"/>
      <c r="V250" s="62"/>
    </row>
    <row r="251" spans="2:22" x14ac:dyDescent="0.3">
      <c r="B251" s="52"/>
      <c r="C251" s="53"/>
      <c r="F251" s="61"/>
      <c r="G251" s="62"/>
      <c r="H251" s="60"/>
      <c r="I251" s="61"/>
      <c r="J251" s="62"/>
      <c r="K251" s="60"/>
      <c r="L251" s="61"/>
      <c r="M251" s="62"/>
      <c r="N251" s="60"/>
      <c r="O251" s="61"/>
      <c r="P251" s="62"/>
      <c r="Q251" s="60"/>
      <c r="R251" s="61"/>
      <c r="S251" s="62"/>
      <c r="T251" s="60"/>
      <c r="U251" s="61"/>
      <c r="V251" s="62"/>
    </row>
    <row r="252" spans="2:22" x14ac:dyDescent="0.3">
      <c r="B252" s="52"/>
      <c r="C252" s="53"/>
      <c r="F252" s="61"/>
      <c r="G252" s="62"/>
      <c r="H252" s="60"/>
      <c r="I252" s="61"/>
      <c r="J252" s="62"/>
      <c r="K252" s="60"/>
      <c r="L252" s="61"/>
      <c r="M252" s="62"/>
      <c r="N252" s="60"/>
      <c r="O252" s="61"/>
      <c r="P252" s="62"/>
      <c r="Q252" s="60"/>
      <c r="R252" s="61"/>
      <c r="S252" s="62"/>
      <c r="T252" s="60"/>
      <c r="U252" s="61"/>
      <c r="V252" s="62"/>
    </row>
    <row r="253" spans="2:22" x14ac:dyDescent="0.3">
      <c r="B253" s="52"/>
      <c r="C253" s="53"/>
      <c r="F253" s="61"/>
      <c r="G253" s="62"/>
      <c r="H253" s="60"/>
      <c r="I253" s="61"/>
      <c r="J253" s="62"/>
      <c r="K253" s="60"/>
      <c r="L253" s="61"/>
      <c r="M253" s="62"/>
      <c r="N253" s="60"/>
      <c r="O253" s="61"/>
      <c r="P253" s="62"/>
      <c r="Q253" s="60"/>
      <c r="R253" s="61"/>
      <c r="S253" s="62"/>
      <c r="T253" s="60"/>
      <c r="U253" s="61"/>
      <c r="V253" s="62"/>
    </row>
    <row r="254" spans="2:22" x14ac:dyDescent="0.3">
      <c r="B254" s="52"/>
      <c r="C254" s="53"/>
      <c r="F254" s="61"/>
      <c r="G254" s="62"/>
      <c r="H254" s="60"/>
      <c r="I254" s="61"/>
      <c r="J254" s="62"/>
      <c r="K254" s="60"/>
      <c r="L254" s="61"/>
      <c r="M254" s="62"/>
      <c r="N254" s="60"/>
      <c r="O254" s="61"/>
      <c r="P254" s="62"/>
      <c r="Q254" s="60"/>
      <c r="R254" s="61"/>
      <c r="S254" s="62"/>
      <c r="T254" s="60"/>
      <c r="U254" s="61"/>
      <c r="V254" s="62"/>
    </row>
    <row r="255" spans="2:22" x14ac:dyDescent="0.3">
      <c r="B255" s="52"/>
      <c r="C255" s="53"/>
      <c r="F255" s="61"/>
      <c r="G255" s="62"/>
      <c r="H255" s="60"/>
      <c r="I255" s="61"/>
      <c r="J255" s="62"/>
      <c r="K255" s="60"/>
      <c r="L255" s="61"/>
      <c r="M255" s="62"/>
      <c r="N255" s="60"/>
      <c r="O255" s="61"/>
      <c r="P255" s="62"/>
      <c r="Q255" s="60"/>
      <c r="R255" s="61"/>
      <c r="S255" s="62"/>
      <c r="T255" s="60"/>
      <c r="U255" s="61"/>
      <c r="V255" s="62"/>
    </row>
    <row r="256" spans="2:22" x14ac:dyDescent="0.3">
      <c r="B256" s="52"/>
      <c r="C256" s="53"/>
      <c r="F256" s="61"/>
      <c r="G256" s="62"/>
      <c r="H256" s="60"/>
      <c r="I256" s="61"/>
      <c r="J256" s="62"/>
      <c r="K256" s="60"/>
      <c r="L256" s="61"/>
      <c r="M256" s="62"/>
      <c r="N256" s="60"/>
      <c r="O256" s="61"/>
      <c r="P256" s="62"/>
      <c r="Q256" s="60"/>
      <c r="R256" s="61"/>
      <c r="S256" s="62"/>
      <c r="T256" s="60"/>
      <c r="U256" s="61"/>
      <c r="V256" s="62"/>
    </row>
    <row r="257" spans="2:22" x14ac:dyDescent="0.3">
      <c r="B257" s="52"/>
      <c r="C257" s="53"/>
      <c r="F257" s="61"/>
      <c r="G257" s="62"/>
      <c r="H257" s="60"/>
      <c r="I257" s="61"/>
      <c r="J257" s="62"/>
      <c r="K257" s="60"/>
      <c r="L257" s="61"/>
      <c r="M257" s="62"/>
      <c r="N257" s="60"/>
      <c r="O257" s="61"/>
      <c r="P257" s="62"/>
      <c r="Q257" s="60"/>
      <c r="R257" s="61"/>
      <c r="S257" s="62"/>
      <c r="T257" s="60"/>
      <c r="U257" s="61"/>
      <c r="V257" s="62"/>
    </row>
    <row r="258" spans="2:22" x14ac:dyDescent="0.3">
      <c r="B258" s="52"/>
      <c r="C258" s="53"/>
      <c r="F258" s="61"/>
      <c r="G258" s="62"/>
      <c r="H258" s="60"/>
      <c r="I258" s="61"/>
      <c r="J258" s="62"/>
      <c r="K258" s="60"/>
      <c r="L258" s="61"/>
      <c r="M258" s="62"/>
      <c r="N258" s="60"/>
      <c r="O258" s="61"/>
      <c r="P258" s="62"/>
      <c r="Q258" s="60"/>
      <c r="R258" s="61"/>
      <c r="S258" s="62"/>
      <c r="T258" s="60"/>
      <c r="U258" s="61"/>
      <c r="V258" s="62"/>
    </row>
    <row r="259" spans="2:22" x14ac:dyDescent="0.3">
      <c r="B259" s="52"/>
      <c r="C259" s="53"/>
      <c r="F259" s="61"/>
      <c r="G259" s="62"/>
      <c r="H259" s="60"/>
      <c r="I259" s="61"/>
      <c r="J259" s="62"/>
      <c r="K259" s="60"/>
      <c r="L259" s="61"/>
      <c r="M259" s="62"/>
      <c r="N259" s="60"/>
      <c r="O259" s="61"/>
      <c r="P259" s="62"/>
      <c r="Q259" s="60"/>
      <c r="R259" s="61"/>
      <c r="S259" s="62"/>
      <c r="T259" s="60"/>
      <c r="U259" s="61"/>
      <c r="V259" s="62"/>
    </row>
    <row r="260" spans="2:22" x14ac:dyDescent="0.3">
      <c r="B260" s="52"/>
      <c r="C260" s="53"/>
      <c r="F260" s="61"/>
      <c r="G260" s="62"/>
      <c r="H260" s="60"/>
      <c r="I260" s="61"/>
      <c r="J260" s="62"/>
      <c r="K260" s="60"/>
      <c r="L260" s="61"/>
      <c r="M260" s="62"/>
      <c r="N260" s="60"/>
      <c r="O260" s="61"/>
      <c r="P260" s="62"/>
      <c r="Q260" s="60"/>
      <c r="R260" s="61"/>
      <c r="S260" s="62"/>
      <c r="T260" s="60"/>
      <c r="U260" s="61"/>
      <c r="V260" s="62"/>
    </row>
    <row r="261" spans="2:22" x14ac:dyDescent="0.3">
      <c r="B261" s="52"/>
      <c r="C261" s="53"/>
      <c r="F261" s="61"/>
      <c r="G261" s="62"/>
      <c r="H261" s="60"/>
      <c r="I261" s="61"/>
      <c r="J261" s="62"/>
      <c r="K261" s="60"/>
      <c r="L261" s="61"/>
      <c r="M261" s="62"/>
      <c r="N261" s="60"/>
      <c r="O261" s="61"/>
      <c r="P261" s="62"/>
      <c r="Q261" s="60"/>
      <c r="R261" s="61"/>
      <c r="S261" s="62"/>
      <c r="T261" s="60"/>
      <c r="U261" s="61"/>
      <c r="V261" s="62"/>
    </row>
    <row r="262" spans="2:22" x14ac:dyDescent="0.3">
      <c r="B262" s="52"/>
      <c r="C262" s="53"/>
      <c r="F262" s="61"/>
      <c r="G262" s="62"/>
      <c r="H262" s="60"/>
      <c r="I262" s="61"/>
      <c r="J262" s="62"/>
      <c r="K262" s="60"/>
      <c r="L262" s="61"/>
      <c r="M262" s="62"/>
      <c r="N262" s="60"/>
      <c r="O262" s="61"/>
      <c r="P262" s="62"/>
      <c r="Q262" s="60"/>
      <c r="R262" s="61"/>
      <c r="S262" s="62"/>
      <c r="T262" s="60"/>
      <c r="U262" s="61"/>
      <c r="V262" s="62"/>
    </row>
    <row r="263" spans="2:22" x14ac:dyDescent="0.3">
      <c r="B263" s="52"/>
      <c r="C263" s="53"/>
      <c r="F263" s="61"/>
      <c r="G263" s="62"/>
      <c r="H263" s="60"/>
      <c r="I263" s="61"/>
      <c r="J263" s="62"/>
      <c r="K263" s="60"/>
      <c r="L263" s="61"/>
      <c r="M263" s="62"/>
      <c r="N263" s="60"/>
      <c r="O263" s="61"/>
      <c r="P263" s="62"/>
      <c r="Q263" s="60"/>
      <c r="R263" s="61"/>
      <c r="S263" s="62"/>
      <c r="T263" s="60"/>
      <c r="U263" s="61"/>
      <c r="V263" s="62"/>
    </row>
    <row r="264" spans="2:22" x14ac:dyDescent="0.3">
      <c r="B264" s="52"/>
      <c r="C264" s="53"/>
      <c r="F264" s="61"/>
      <c r="G264" s="62"/>
      <c r="H264" s="60"/>
      <c r="I264" s="61"/>
      <c r="J264" s="62"/>
      <c r="K264" s="60"/>
      <c r="L264" s="61"/>
      <c r="M264" s="62"/>
      <c r="N264" s="60"/>
      <c r="O264" s="61"/>
      <c r="P264" s="62"/>
      <c r="Q264" s="60"/>
      <c r="R264" s="61"/>
      <c r="S264" s="62"/>
      <c r="T264" s="60"/>
      <c r="U264" s="61"/>
      <c r="V264" s="62"/>
    </row>
    <row r="265" spans="2:22" x14ac:dyDescent="0.3">
      <c r="B265" s="52"/>
      <c r="C265" s="53"/>
      <c r="F265" s="61"/>
      <c r="G265" s="62"/>
      <c r="H265" s="60"/>
      <c r="I265" s="61"/>
      <c r="J265" s="62"/>
      <c r="K265" s="60"/>
      <c r="L265" s="61"/>
      <c r="M265" s="62"/>
      <c r="N265" s="60"/>
      <c r="O265" s="61"/>
      <c r="P265" s="62"/>
      <c r="Q265" s="60"/>
      <c r="R265" s="61"/>
      <c r="S265" s="62"/>
      <c r="T265" s="60"/>
      <c r="U265" s="61"/>
      <c r="V265" s="62"/>
    </row>
    <row r="266" spans="2:22" x14ac:dyDescent="0.3">
      <c r="B266" s="52"/>
      <c r="C266" s="53"/>
      <c r="F266" s="61"/>
      <c r="G266" s="62"/>
      <c r="H266" s="60"/>
      <c r="I266" s="61"/>
      <c r="J266" s="62"/>
      <c r="K266" s="60"/>
      <c r="L266" s="61"/>
      <c r="M266" s="62"/>
      <c r="N266" s="60"/>
      <c r="O266" s="61"/>
      <c r="P266" s="62"/>
      <c r="Q266" s="60"/>
      <c r="R266" s="61"/>
      <c r="S266" s="62"/>
      <c r="T266" s="60"/>
      <c r="U266" s="61"/>
      <c r="V266" s="62"/>
    </row>
    <row r="267" spans="2:22" x14ac:dyDescent="0.3">
      <c r="B267" s="52"/>
      <c r="C267" s="53"/>
      <c r="F267" s="61"/>
      <c r="G267" s="62"/>
      <c r="H267" s="60"/>
      <c r="I267" s="61"/>
      <c r="J267" s="62"/>
      <c r="K267" s="60"/>
      <c r="L267" s="61"/>
      <c r="M267" s="62"/>
      <c r="N267" s="60"/>
      <c r="O267" s="61"/>
      <c r="P267" s="62"/>
      <c r="Q267" s="60"/>
      <c r="R267" s="61"/>
      <c r="S267" s="62"/>
      <c r="T267" s="60"/>
      <c r="U267" s="61"/>
      <c r="V267" s="62"/>
    </row>
    <row r="268" spans="2:22" x14ac:dyDescent="0.3">
      <c r="B268" s="52"/>
      <c r="C268" s="53"/>
      <c r="F268" s="61"/>
      <c r="G268" s="62"/>
      <c r="H268" s="60"/>
      <c r="I268" s="61"/>
      <c r="J268" s="62"/>
      <c r="K268" s="60"/>
      <c r="L268" s="61"/>
      <c r="M268" s="62"/>
      <c r="N268" s="60"/>
      <c r="O268" s="61"/>
      <c r="P268" s="62"/>
      <c r="Q268" s="60"/>
      <c r="R268" s="61"/>
      <c r="S268" s="62"/>
      <c r="T268" s="60"/>
      <c r="U268" s="61"/>
      <c r="V268" s="62"/>
    </row>
    <row r="269" spans="2:22" x14ac:dyDescent="0.3">
      <c r="B269" s="52"/>
      <c r="C269" s="53"/>
      <c r="F269" s="61"/>
      <c r="G269" s="62"/>
      <c r="H269" s="60"/>
      <c r="I269" s="61"/>
      <c r="J269" s="62"/>
      <c r="K269" s="60"/>
      <c r="L269" s="61"/>
      <c r="M269" s="62"/>
      <c r="N269" s="60"/>
      <c r="O269" s="61"/>
      <c r="P269" s="62"/>
      <c r="Q269" s="60"/>
      <c r="R269" s="61"/>
      <c r="S269" s="62"/>
      <c r="T269" s="60"/>
      <c r="U269" s="61"/>
      <c r="V269" s="62"/>
    </row>
    <row r="270" spans="2:22" x14ac:dyDescent="0.3">
      <c r="B270" s="52"/>
      <c r="C270" s="53"/>
      <c r="F270" s="61"/>
      <c r="G270" s="62"/>
      <c r="H270" s="60"/>
      <c r="I270" s="61"/>
      <c r="J270" s="62"/>
      <c r="K270" s="60"/>
      <c r="L270" s="61"/>
      <c r="M270" s="62"/>
      <c r="N270" s="60"/>
      <c r="O270" s="61"/>
      <c r="P270" s="62"/>
      <c r="Q270" s="60"/>
      <c r="R270" s="61"/>
      <c r="S270" s="62"/>
      <c r="T270" s="60"/>
      <c r="U270" s="61"/>
      <c r="V270" s="62"/>
    </row>
    <row r="271" spans="2:22" x14ac:dyDescent="0.3">
      <c r="B271" s="52"/>
      <c r="C271" s="53"/>
      <c r="F271" s="61"/>
      <c r="G271" s="62"/>
      <c r="H271" s="60"/>
      <c r="I271" s="61"/>
      <c r="J271" s="62"/>
      <c r="K271" s="60"/>
      <c r="L271" s="61"/>
      <c r="M271" s="62"/>
      <c r="N271" s="60"/>
      <c r="O271" s="61"/>
      <c r="P271" s="62"/>
      <c r="Q271" s="60"/>
      <c r="R271" s="61"/>
      <c r="S271" s="62"/>
      <c r="T271" s="60"/>
      <c r="U271" s="61"/>
      <c r="V271" s="62"/>
    </row>
    <row r="272" spans="2:22" x14ac:dyDescent="0.3">
      <c r="B272" s="52"/>
      <c r="C272" s="53"/>
      <c r="F272" s="61"/>
      <c r="G272" s="62"/>
      <c r="H272" s="60"/>
      <c r="I272" s="61"/>
      <c r="J272" s="62"/>
      <c r="K272" s="60"/>
      <c r="L272" s="61"/>
      <c r="M272" s="62"/>
      <c r="N272" s="60"/>
      <c r="O272" s="61"/>
      <c r="P272" s="62"/>
      <c r="Q272" s="60"/>
      <c r="R272" s="61"/>
      <c r="S272" s="62"/>
      <c r="T272" s="60"/>
      <c r="U272" s="61"/>
      <c r="V272" s="62"/>
    </row>
    <row r="273" spans="2:22" x14ac:dyDescent="0.3">
      <c r="B273" s="52"/>
      <c r="C273" s="53"/>
      <c r="F273" s="61"/>
      <c r="G273" s="62"/>
      <c r="H273" s="60"/>
      <c r="I273" s="61"/>
      <c r="J273" s="62"/>
      <c r="K273" s="60"/>
      <c r="L273" s="61"/>
      <c r="M273" s="62"/>
      <c r="N273" s="60"/>
      <c r="O273" s="61"/>
      <c r="P273" s="62"/>
      <c r="Q273" s="60"/>
      <c r="R273" s="61"/>
      <c r="S273" s="62"/>
      <c r="T273" s="60"/>
      <c r="U273" s="61"/>
      <c r="V273" s="62"/>
    </row>
    <row r="274" spans="2:22" x14ac:dyDescent="0.3">
      <c r="B274" s="52"/>
      <c r="C274" s="53"/>
      <c r="F274" s="61"/>
      <c r="G274" s="62"/>
      <c r="H274" s="60"/>
      <c r="I274" s="61"/>
      <c r="J274" s="62"/>
      <c r="K274" s="60"/>
      <c r="L274" s="61"/>
      <c r="M274" s="62"/>
      <c r="N274" s="60"/>
      <c r="O274" s="61"/>
      <c r="P274" s="62"/>
      <c r="Q274" s="60"/>
      <c r="R274" s="61"/>
      <c r="S274" s="62"/>
      <c r="T274" s="60"/>
      <c r="U274" s="61"/>
      <c r="V274" s="62"/>
    </row>
    <row r="275" spans="2:22" x14ac:dyDescent="0.3">
      <c r="B275" s="52"/>
      <c r="C275" s="53"/>
      <c r="F275" s="61"/>
      <c r="G275" s="62"/>
      <c r="H275" s="60"/>
      <c r="I275" s="61"/>
      <c r="J275" s="62"/>
      <c r="K275" s="60"/>
      <c r="L275" s="61"/>
      <c r="M275" s="62"/>
      <c r="N275" s="60"/>
      <c r="O275" s="61"/>
      <c r="P275" s="62"/>
      <c r="Q275" s="60"/>
      <c r="R275" s="61"/>
      <c r="S275" s="62"/>
      <c r="T275" s="60"/>
      <c r="U275" s="61"/>
      <c r="V275" s="62"/>
    </row>
    <row r="276" spans="2:22" x14ac:dyDescent="0.3">
      <c r="B276" s="52"/>
      <c r="C276" s="53"/>
      <c r="F276" s="61"/>
      <c r="G276" s="62"/>
      <c r="H276" s="60"/>
      <c r="I276" s="61"/>
      <c r="J276" s="62"/>
      <c r="K276" s="60"/>
      <c r="L276" s="61"/>
      <c r="M276" s="62"/>
      <c r="N276" s="60"/>
      <c r="O276" s="61"/>
      <c r="P276" s="62"/>
      <c r="Q276" s="60"/>
      <c r="R276" s="61"/>
      <c r="S276" s="62"/>
      <c r="T276" s="60"/>
      <c r="U276" s="61"/>
      <c r="V276" s="62"/>
    </row>
    <row r="277" spans="2:22" x14ac:dyDescent="0.3">
      <c r="B277" s="52"/>
      <c r="C277" s="53"/>
      <c r="F277" s="61"/>
      <c r="G277" s="62"/>
      <c r="H277" s="60"/>
      <c r="I277" s="61"/>
      <c r="J277" s="62"/>
      <c r="K277" s="60"/>
      <c r="L277" s="61"/>
      <c r="M277" s="62"/>
      <c r="N277" s="60"/>
      <c r="O277" s="61"/>
      <c r="P277" s="62"/>
      <c r="Q277" s="60"/>
      <c r="R277" s="61"/>
      <c r="S277" s="62"/>
      <c r="T277" s="60"/>
      <c r="U277" s="61"/>
      <c r="V277" s="62"/>
    </row>
    <row r="278" spans="2:22" x14ac:dyDescent="0.3">
      <c r="B278" s="52"/>
      <c r="C278" s="53"/>
      <c r="F278" s="61"/>
      <c r="G278" s="62"/>
      <c r="H278" s="60"/>
      <c r="I278" s="61"/>
      <c r="J278" s="62"/>
      <c r="K278" s="60"/>
      <c r="L278" s="61"/>
      <c r="M278" s="62"/>
      <c r="N278" s="60"/>
      <c r="O278" s="61"/>
      <c r="P278" s="62"/>
      <c r="Q278" s="60"/>
      <c r="R278" s="61"/>
      <c r="S278" s="62"/>
      <c r="T278" s="60"/>
      <c r="U278" s="61"/>
      <c r="V278" s="62"/>
    </row>
    <row r="279" spans="2:22" x14ac:dyDescent="0.3">
      <c r="B279" s="52"/>
      <c r="C279" s="53"/>
      <c r="F279" s="61"/>
      <c r="G279" s="62"/>
      <c r="H279" s="60"/>
      <c r="I279" s="61"/>
      <c r="J279" s="62"/>
      <c r="K279" s="60"/>
      <c r="L279" s="61"/>
      <c r="M279" s="62"/>
      <c r="N279" s="60"/>
      <c r="O279" s="61"/>
      <c r="P279" s="62"/>
      <c r="Q279" s="60"/>
      <c r="R279" s="61"/>
      <c r="S279" s="62"/>
      <c r="T279" s="60"/>
      <c r="U279" s="61"/>
      <c r="V279" s="62"/>
    </row>
    <row r="280" spans="2:22" x14ac:dyDescent="0.3">
      <c r="B280" s="52"/>
      <c r="C280" s="53"/>
      <c r="F280" s="61"/>
      <c r="G280" s="62"/>
      <c r="H280" s="60"/>
      <c r="I280" s="61"/>
      <c r="J280" s="62"/>
      <c r="K280" s="60"/>
      <c r="L280" s="61"/>
      <c r="M280" s="62"/>
      <c r="N280" s="60"/>
      <c r="O280" s="61"/>
      <c r="P280" s="62"/>
      <c r="Q280" s="60"/>
      <c r="R280" s="61"/>
      <c r="S280" s="62"/>
      <c r="T280" s="60"/>
      <c r="U280" s="61"/>
      <c r="V280" s="62"/>
    </row>
    <row r="281" spans="2:22" x14ac:dyDescent="0.3">
      <c r="B281" s="52"/>
      <c r="C281" s="53"/>
      <c r="F281" s="61"/>
      <c r="G281" s="62"/>
      <c r="H281" s="60"/>
      <c r="I281" s="61"/>
      <c r="J281" s="62"/>
      <c r="K281" s="60"/>
      <c r="L281" s="61"/>
      <c r="M281" s="62"/>
      <c r="N281" s="60"/>
      <c r="O281" s="61"/>
      <c r="P281" s="62"/>
      <c r="Q281" s="60"/>
      <c r="R281" s="61"/>
      <c r="S281" s="62"/>
      <c r="T281" s="60"/>
      <c r="U281" s="61"/>
      <c r="V281" s="62"/>
    </row>
    <row r="282" spans="2:22" x14ac:dyDescent="0.3">
      <c r="B282" s="52"/>
      <c r="C282" s="53"/>
      <c r="F282" s="61"/>
      <c r="G282" s="62"/>
      <c r="H282" s="60"/>
      <c r="I282" s="61"/>
      <c r="J282" s="62"/>
      <c r="K282" s="60"/>
      <c r="L282" s="61"/>
      <c r="M282" s="62"/>
      <c r="N282" s="60"/>
      <c r="O282" s="61"/>
      <c r="P282" s="62"/>
      <c r="Q282" s="60"/>
      <c r="R282" s="61"/>
      <c r="S282" s="62"/>
      <c r="T282" s="60"/>
      <c r="U282" s="61"/>
      <c r="V282" s="62"/>
    </row>
    <row r="283" spans="2:22" x14ac:dyDescent="0.3">
      <c r="B283" s="52"/>
      <c r="C283" s="53"/>
      <c r="F283" s="61"/>
      <c r="G283" s="62"/>
      <c r="H283" s="60"/>
      <c r="I283" s="61"/>
      <c r="J283" s="62"/>
      <c r="K283" s="60"/>
      <c r="L283" s="61"/>
      <c r="M283" s="62"/>
      <c r="N283" s="60"/>
      <c r="O283" s="61"/>
      <c r="P283" s="62"/>
      <c r="Q283" s="60"/>
      <c r="R283" s="61"/>
      <c r="S283" s="62"/>
      <c r="T283" s="60"/>
      <c r="U283" s="61"/>
      <c r="V283" s="62"/>
    </row>
    <row r="284" spans="2:22" x14ac:dyDescent="0.3">
      <c r="B284" s="52"/>
      <c r="C284" s="53"/>
      <c r="F284" s="61"/>
      <c r="G284" s="62"/>
      <c r="H284" s="60"/>
      <c r="I284" s="61"/>
      <c r="J284" s="62"/>
      <c r="K284" s="60"/>
      <c r="L284" s="61"/>
      <c r="M284" s="62"/>
      <c r="N284" s="60"/>
      <c r="O284" s="61"/>
      <c r="P284" s="62"/>
      <c r="Q284" s="60"/>
      <c r="R284" s="61"/>
      <c r="S284" s="62"/>
      <c r="T284" s="60"/>
      <c r="U284" s="61"/>
      <c r="V284" s="62"/>
    </row>
    <row r="285" spans="2:22" x14ac:dyDescent="0.3">
      <c r="B285" s="52"/>
      <c r="C285" s="53"/>
      <c r="F285" s="61"/>
      <c r="G285" s="62"/>
      <c r="H285" s="60"/>
      <c r="I285" s="61"/>
      <c r="J285" s="62"/>
      <c r="K285" s="60"/>
      <c r="L285" s="61"/>
      <c r="M285" s="62"/>
      <c r="N285" s="60"/>
      <c r="O285" s="61"/>
      <c r="P285" s="62"/>
      <c r="Q285" s="60"/>
      <c r="R285" s="61"/>
      <c r="S285" s="62"/>
      <c r="T285" s="60"/>
      <c r="U285" s="61"/>
      <c r="V285" s="62"/>
    </row>
    <row r="286" spans="2:22" x14ac:dyDescent="0.3">
      <c r="B286" s="52"/>
      <c r="C286" s="53"/>
      <c r="F286" s="61"/>
      <c r="G286" s="62"/>
      <c r="H286" s="60"/>
      <c r="I286" s="61"/>
      <c r="J286" s="62"/>
      <c r="K286" s="60"/>
      <c r="L286" s="61"/>
      <c r="M286" s="62"/>
      <c r="N286" s="60"/>
      <c r="O286" s="61"/>
      <c r="P286" s="62"/>
      <c r="Q286" s="60"/>
      <c r="R286" s="61"/>
      <c r="S286" s="62"/>
      <c r="T286" s="60"/>
      <c r="U286" s="61"/>
      <c r="V286" s="62"/>
    </row>
    <row r="287" spans="2:22" x14ac:dyDescent="0.3">
      <c r="B287" s="52"/>
      <c r="C287" s="53"/>
      <c r="F287" s="61"/>
      <c r="G287" s="62"/>
      <c r="H287" s="60"/>
      <c r="I287" s="61"/>
      <c r="J287" s="62"/>
      <c r="K287" s="60"/>
      <c r="L287" s="61"/>
      <c r="M287" s="62"/>
      <c r="N287" s="60"/>
      <c r="O287" s="61"/>
      <c r="P287" s="62"/>
      <c r="Q287" s="60"/>
      <c r="R287" s="61"/>
      <c r="S287" s="62"/>
      <c r="T287" s="60"/>
      <c r="U287" s="61"/>
      <c r="V287" s="62"/>
    </row>
    <row r="288" spans="2:22" x14ac:dyDescent="0.3">
      <c r="B288" s="52"/>
      <c r="C288" s="53"/>
      <c r="F288" s="61"/>
      <c r="G288" s="62"/>
      <c r="H288" s="60"/>
      <c r="I288" s="61"/>
      <c r="J288" s="62"/>
      <c r="K288" s="60"/>
      <c r="L288" s="61"/>
      <c r="M288" s="62"/>
      <c r="N288" s="60"/>
      <c r="O288" s="61"/>
      <c r="P288" s="62"/>
      <c r="Q288" s="60"/>
      <c r="R288" s="61"/>
      <c r="S288" s="62"/>
      <c r="T288" s="60"/>
      <c r="U288" s="61"/>
      <c r="V288" s="62"/>
    </row>
    <row r="289" spans="2:22" x14ac:dyDescent="0.3">
      <c r="B289" s="52"/>
      <c r="C289" s="53"/>
      <c r="F289" s="61"/>
      <c r="G289" s="62"/>
      <c r="H289" s="60"/>
      <c r="I289" s="61"/>
      <c r="J289" s="62"/>
      <c r="K289" s="60"/>
      <c r="L289" s="61"/>
      <c r="M289" s="62"/>
      <c r="N289" s="60"/>
      <c r="O289" s="61"/>
      <c r="P289" s="62"/>
      <c r="Q289" s="60"/>
      <c r="R289" s="61"/>
      <c r="S289" s="62"/>
      <c r="T289" s="60"/>
      <c r="U289" s="61"/>
      <c r="V289" s="62"/>
    </row>
    <row r="290" spans="2:22" x14ac:dyDescent="0.3">
      <c r="B290" s="52"/>
      <c r="C290" s="53"/>
      <c r="F290" s="61"/>
      <c r="G290" s="62"/>
      <c r="H290" s="60"/>
      <c r="I290" s="61"/>
      <c r="J290" s="62"/>
      <c r="K290" s="60"/>
      <c r="L290" s="61"/>
      <c r="M290" s="62"/>
      <c r="N290" s="60"/>
      <c r="O290" s="61"/>
      <c r="P290" s="62"/>
      <c r="Q290" s="60"/>
      <c r="R290" s="61"/>
      <c r="S290" s="62"/>
      <c r="T290" s="60"/>
      <c r="U290" s="61"/>
      <c r="V290" s="62"/>
    </row>
    <row r="291" spans="2:22" x14ac:dyDescent="0.3">
      <c r="B291" s="52"/>
      <c r="C291" s="53"/>
      <c r="F291" s="61"/>
      <c r="G291" s="62"/>
      <c r="H291" s="60"/>
      <c r="I291" s="61"/>
      <c r="J291" s="62"/>
      <c r="K291" s="60"/>
      <c r="L291" s="61"/>
      <c r="M291" s="62"/>
      <c r="N291" s="60"/>
      <c r="O291" s="61"/>
      <c r="P291" s="62"/>
      <c r="Q291" s="60"/>
      <c r="R291" s="61"/>
      <c r="S291" s="62"/>
      <c r="T291" s="60"/>
      <c r="U291" s="61"/>
      <c r="V291" s="62"/>
    </row>
    <row r="292" spans="2:22" x14ac:dyDescent="0.3">
      <c r="B292" s="52"/>
      <c r="C292" s="53"/>
      <c r="F292" s="61"/>
      <c r="G292" s="62"/>
      <c r="H292" s="60"/>
      <c r="I292" s="61"/>
      <c r="J292" s="62"/>
      <c r="K292" s="60"/>
      <c r="L292" s="61"/>
      <c r="M292" s="62"/>
      <c r="N292" s="60"/>
      <c r="O292" s="61"/>
      <c r="P292" s="62"/>
      <c r="Q292" s="60"/>
      <c r="R292" s="61"/>
      <c r="S292" s="62"/>
      <c r="T292" s="60"/>
      <c r="U292" s="61"/>
      <c r="V292" s="62"/>
    </row>
    <row r="293" spans="2:22" x14ac:dyDescent="0.3">
      <c r="B293" s="52"/>
      <c r="C293" s="53"/>
      <c r="F293" s="61"/>
      <c r="G293" s="62"/>
      <c r="H293" s="60"/>
      <c r="I293" s="61"/>
      <c r="J293" s="62"/>
      <c r="K293" s="60"/>
      <c r="L293" s="61"/>
      <c r="M293" s="62"/>
      <c r="N293" s="60"/>
      <c r="O293" s="61"/>
      <c r="P293" s="62"/>
      <c r="Q293" s="60"/>
      <c r="R293" s="61"/>
      <c r="S293" s="62"/>
      <c r="T293" s="60"/>
      <c r="U293" s="61"/>
      <c r="V293" s="62"/>
    </row>
    <row r="294" spans="2:22" x14ac:dyDescent="0.3">
      <c r="B294" s="52"/>
      <c r="C294" s="53"/>
      <c r="F294" s="61"/>
      <c r="G294" s="62"/>
      <c r="H294" s="60"/>
      <c r="I294" s="61"/>
      <c r="J294" s="62"/>
      <c r="K294" s="60"/>
      <c r="L294" s="61"/>
      <c r="M294" s="62"/>
      <c r="N294" s="60"/>
      <c r="O294" s="61"/>
      <c r="P294" s="62"/>
      <c r="Q294" s="60"/>
      <c r="R294" s="61"/>
      <c r="S294" s="62"/>
      <c r="T294" s="60"/>
      <c r="U294" s="61"/>
      <c r="V294" s="62"/>
    </row>
    <row r="295" spans="2:22" x14ac:dyDescent="0.3">
      <c r="B295" s="52"/>
      <c r="C295" s="53"/>
      <c r="F295" s="61"/>
      <c r="G295" s="62"/>
      <c r="H295" s="60"/>
      <c r="I295" s="61"/>
      <c r="J295" s="62"/>
      <c r="K295" s="60"/>
      <c r="L295" s="61"/>
      <c r="M295" s="62"/>
      <c r="N295" s="60"/>
      <c r="O295" s="61"/>
      <c r="P295" s="62"/>
      <c r="Q295" s="60"/>
      <c r="R295" s="61"/>
      <c r="S295" s="62"/>
      <c r="T295" s="60"/>
      <c r="U295" s="61"/>
      <c r="V295" s="62"/>
    </row>
    <row r="296" spans="2:22" x14ac:dyDescent="0.3">
      <c r="B296" s="52"/>
      <c r="C296" s="53"/>
      <c r="F296" s="61"/>
      <c r="G296" s="62"/>
      <c r="H296" s="60"/>
      <c r="I296" s="61"/>
      <c r="J296" s="62"/>
      <c r="K296" s="60"/>
      <c r="L296" s="61"/>
      <c r="M296" s="62"/>
      <c r="N296" s="60"/>
      <c r="O296" s="61"/>
      <c r="P296" s="62"/>
      <c r="Q296" s="60"/>
      <c r="R296" s="61"/>
      <c r="S296" s="62"/>
      <c r="T296" s="60"/>
      <c r="U296" s="61"/>
      <c r="V296" s="62"/>
    </row>
    <row r="297" spans="2:22" x14ac:dyDescent="0.3">
      <c r="B297" s="52"/>
      <c r="C297" s="53"/>
      <c r="F297" s="61"/>
      <c r="G297" s="62"/>
      <c r="H297" s="60"/>
      <c r="I297" s="61"/>
      <c r="J297" s="62"/>
      <c r="K297" s="60"/>
      <c r="L297" s="61"/>
      <c r="M297" s="62"/>
      <c r="N297" s="60"/>
      <c r="O297" s="61"/>
      <c r="P297" s="62"/>
      <c r="Q297" s="60"/>
      <c r="R297" s="61"/>
      <c r="S297" s="62"/>
      <c r="T297" s="60"/>
      <c r="U297" s="61"/>
      <c r="V297" s="62"/>
    </row>
    <row r="298" spans="2:22" x14ac:dyDescent="0.3">
      <c r="B298" s="52"/>
      <c r="C298" s="53"/>
      <c r="F298" s="61"/>
      <c r="G298" s="62"/>
      <c r="H298" s="60"/>
      <c r="I298" s="61"/>
      <c r="J298" s="62"/>
      <c r="K298" s="60"/>
      <c r="L298" s="61"/>
      <c r="M298" s="62"/>
      <c r="N298" s="60"/>
      <c r="O298" s="61"/>
      <c r="P298" s="62"/>
      <c r="Q298" s="60"/>
      <c r="R298" s="61"/>
      <c r="S298" s="62"/>
      <c r="T298" s="60"/>
      <c r="U298" s="61"/>
      <c r="V298" s="62"/>
    </row>
    <row r="299" spans="2:22" x14ac:dyDescent="0.3">
      <c r="B299" s="52"/>
      <c r="C299" s="53"/>
      <c r="F299" s="61"/>
      <c r="G299" s="62"/>
      <c r="H299" s="60"/>
      <c r="I299" s="61"/>
      <c r="J299" s="62"/>
      <c r="K299" s="60"/>
      <c r="L299" s="61"/>
      <c r="M299" s="62"/>
      <c r="N299" s="60"/>
      <c r="O299" s="61"/>
      <c r="P299" s="62"/>
      <c r="Q299" s="60"/>
      <c r="R299" s="61"/>
      <c r="S299" s="62"/>
      <c r="T299" s="60"/>
      <c r="U299" s="61"/>
      <c r="V299" s="62"/>
    </row>
    <row r="300" spans="2:22" x14ac:dyDescent="0.3">
      <c r="B300" s="52"/>
      <c r="C300" s="53"/>
      <c r="F300" s="61"/>
      <c r="G300" s="62"/>
      <c r="H300" s="60"/>
      <c r="I300" s="61"/>
      <c r="J300" s="62"/>
      <c r="K300" s="60"/>
      <c r="L300" s="61"/>
      <c r="M300" s="62"/>
      <c r="N300" s="60"/>
      <c r="O300" s="61"/>
      <c r="P300" s="62"/>
      <c r="Q300" s="60"/>
      <c r="R300" s="61"/>
      <c r="S300" s="62"/>
      <c r="T300" s="60"/>
      <c r="U300" s="61"/>
      <c r="V300" s="62"/>
    </row>
    <row r="301" spans="2:22" x14ac:dyDescent="0.3">
      <c r="B301" s="52"/>
      <c r="C301" s="53"/>
      <c r="F301" s="61"/>
      <c r="G301" s="62"/>
      <c r="H301" s="60"/>
      <c r="I301" s="61"/>
      <c r="J301" s="62"/>
      <c r="K301" s="60"/>
      <c r="L301" s="61"/>
      <c r="M301" s="62"/>
      <c r="N301" s="60"/>
      <c r="O301" s="61"/>
      <c r="P301" s="62"/>
      <c r="Q301" s="60"/>
      <c r="R301" s="61"/>
      <c r="S301" s="62"/>
      <c r="T301" s="60"/>
      <c r="U301" s="61"/>
      <c r="V301" s="62"/>
    </row>
    <row r="302" spans="2:22" x14ac:dyDescent="0.3">
      <c r="B302" s="52"/>
      <c r="C302" s="53"/>
      <c r="F302" s="61"/>
      <c r="G302" s="62"/>
      <c r="H302" s="60"/>
      <c r="I302" s="61"/>
      <c r="J302" s="62"/>
      <c r="K302" s="60"/>
      <c r="L302" s="61"/>
      <c r="M302" s="62"/>
      <c r="N302" s="60"/>
      <c r="O302" s="61"/>
      <c r="P302" s="62"/>
      <c r="Q302" s="60"/>
      <c r="R302" s="61"/>
      <c r="S302" s="62"/>
      <c r="T302" s="60"/>
      <c r="U302" s="61"/>
      <c r="V302" s="62"/>
    </row>
    <row r="303" spans="2:22" x14ac:dyDescent="0.3">
      <c r="B303" s="52"/>
      <c r="C303" s="53"/>
      <c r="F303" s="61"/>
      <c r="G303" s="62"/>
      <c r="H303" s="60"/>
      <c r="I303" s="61"/>
      <c r="J303" s="62"/>
      <c r="K303" s="60"/>
      <c r="L303" s="61"/>
      <c r="M303" s="62"/>
      <c r="N303" s="60"/>
      <c r="O303" s="61"/>
      <c r="P303" s="62"/>
      <c r="Q303" s="60"/>
      <c r="R303" s="61"/>
      <c r="S303" s="62"/>
      <c r="T303" s="60"/>
      <c r="U303" s="61"/>
      <c r="V303" s="62"/>
    </row>
    <row r="304" spans="2:22" x14ac:dyDescent="0.3">
      <c r="B304" s="52"/>
      <c r="C304" s="53"/>
      <c r="F304" s="61"/>
      <c r="G304" s="62"/>
      <c r="H304" s="60"/>
      <c r="I304" s="61"/>
      <c r="J304" s="62"/>
      <c r="K304" s="60"/>
      <c r="L304" s="61"/>
      <c r="M304" s="62"/>
      <c r="N304" s="60"/>
      <c r="O304" s="61"/>
      <c r="P304" s="62"/>
      <c r="Q304" s="60"/>
      <c r="R304" s="61"/>
      <c r="S304" s="62"/>
      <c r="T304" s="60"/>
      <c r="U304" s="61"/>
      <c r="V304" s="62"/>
    </row>
    <row r="305" spans="2:22" x14ac:dyDescent="0.3">
      <c r="B305" s="52"/>
      <c r="C305" s="53"/>
      <c r="F305" s="61"/>
      <c r="G305" s="62"/>
      <c r="H305" s="60"/>
      <c r="I305" s="61"/>
      <c r="J305" s="62"/>
      <c r="K305" s="60"/>
      <c r="L305" s="61"/>
      <c r="M305" s="62"/>
      <c r="N305" s="60"/>
      <c r="O305" s="61"/>
      <c r="P305" s="62"/>
      <c r="Q305" s="60"/>
      <c r="R305" s="61"/>
      <c r="S305" s="62"/>
      <c r="T305" s="60"/>
      <c r="U305" s="61"/>
      <c r="V305" s="62"/>
    </row>
    <row r="306" spans="2:22" x14ac:dyDescent="0.3">
      <c r="B306" s="52"/>
      <c r="C306" s="53"/>
      <c r="F306" s="61"/>
      <c r="G306" s="62"/>
      <c r="H306" s="60"/>
      <c r="I306" s="61"/>
      <c r="J306" s="62"/>
      <c r="K306" s="60"/>
      <c r="L306" s="61"/>
      <c r="M306" s="62"/>
      <c r="N306" s="60"/>
      <c r="O306" s="61"/>
      <c r="P306" s="62"/>
      <c r="Q306" s="60"/>
      <c r="R306" s="61"/>
      <c r="S306" s="62"/>
      <c r="T306" s="60"/>
      <c r="U306" s="61"/>
      <c r="V306" s="62"/>
    </row>
    <row r="307" spans="2:22" x14ac:dyDescent="0.3">
      <c r="B307" s="52"/>
      <c r="C307" s="53"/>
      <c r="F307" s="61"/>
      <c r="G307" s="62"/>
      <c r="H307" s="60"/>
      <c r="I307" s="61"/>
      <c r="J307" s="62"/>
      <c r="K307" s="60"/>
      <c r="L307" s="61"/>
      <c r="M307" s="62"/>
      <c r="N307" s="60"/>
      <c r="O307" s="61"/>
      <c r="P307" s="62"/>
      <c r="Q307" s="60"/>
      <c r="R307" s="61"/>
      <c r="S307" s="62"/>
      <c r="T307" s="60"/>
      <c r="U307" s="61"/>
      <c r="V307" s="62"/>
    </row>
    <row r="308" spans="2:22" x14ac:dyDescent="0.3">
      <c r="B308" s="52"/>
      <c r="C308" s="53"/>
      <c r="F308" s="61"/>
      <c r="G308" s="62"/>
      <c r="H308" s="60"/>
      <c r="I308" s="61"/>
      <c r="J308" s="62"/>
      <c r="K308" s="60"/>
      <c r="L308" s="61"/>
      <c r="M308" s="62"/>
      <c r="N308" s="60"/>
      <c r="O308" s="61"/>
      <c r="P308" s="62"/>
      <c r="Q308" s="60"/>
      <c r="R308" s="61"/>
      <c r="S308" s="62"/>
      <c r="T308" s="60"/>
      <c r="U308" s="61"/>
      <c r="V308" s="62"/>
    </row>
    <row r="309" spans="2:22" x14ac:dyDescent="0.3">
      <c r="B309" s="52"/>
      <c r="C309" s="53"/>
      <c r="F309" s="61"/>
      <c r="G309" s="62"/>
      <c r="H309" s="60"/>
      <c r="I309" s="61"/>
      <c r="J309" s="62"/>
      <c r="K309" s="60"/>
      <c r="L309" s="61"/>
      <c r="M309" s="62"/>
      <c r="N309" s="60"/>
      <c r="O309" s="61"/>
      <c r="P309" s="62"/>
      <c r="Q309" s="60"/>
      <c r="R309" s="61"/>
      <c r="S309" s="62"/>
      <c r="T309" s="60"/>
      <c r="U309" s="61"/>
      <c r="V309" s="62"/>
    </row>
    <row r="310" spans="2:22" x14ac:dyDescent="0.3">
      <c r="B310" s="52"/>
      <c r="C310" s="53"/>
      <c r="F310" s="61"/>
      <c r="G310" s="62"/>
      <c r="H310" s="60"/>
      <c r="I310" s="61"/>
      <c r="J310" s="62"/>
      <c r="K310" s="60"/>
      <c r="L310" s="61"/>
      <c r="M310" s="62"/>
      <c r="N310" s="60"/>
      <c r="O310" s="61"/>
      <c r="P310" s="62"/>
      <c r="Q310" s="60"/>
      <c r="R310" s="61"/>
      <c r="S310" s="62"/>
      <c r="T310" s="60"/>
      <c r="U310" s="61"/>
      <c r="V310" s="62"/>
    </row>
    <row r="311" spans="2:22" x14ac:dyDescent="0.3">
      <c r="B311" s="52"/>
      <c r="C311" s="53"/>
      <c r="F311" s="61"/>
      <c r="G311" s="62"/>
      <c r="H311" s="60"/>
      <c r="I311" s="61"/>
      <c r="J311" s="62"/>
      <c r="K311" s="60"/>
      <c r="L311" s="61"/>
      <c r="M311" s="62"/>
      <c r="N311" s="60"/>
      <c r="O311" s="61"/>
      <c r="P311" s="62"/>
      <c r="Q311" s="60"/>
      <c r="R311" s="61"/>
      <c r="S311" s="62"/>
      <c r="T311" s="60"/>
      <c r="U311" s="61"/>
      <c r="V311" s="62"/>
    </row>
    <row r="312" spans="2:22" x14ac:dyDescent="0.3">
      <c r="B312" s="52"/>
      <c r="C312" s="53"/>
      <c r="F312" s="61"/>
      <c r="G312" s="62"/>
      <c r="H312" s="60"/>
      <c r="I312" s="61"/>
      <c r="J312" s="62"/>
      <c r="K312" s="60"/>
      <c r="L312" s="61"/>
      <c r="M312" s="62"/>
      <c r="N312" s="60"/>
      <c r="O312" s="61"/>
      <c r="P312" s="62"/>
      <c r="Q312" s="60"/>
      <c r="R312" s="61"/>
      <c r="S312" s="62"/>
      <c r="T312" s="60"/>
      <c r="U312" s="61"/>
      <c r="V312" s="62"/>
    </row>
    <row r="313" spans="2:22" x14ac:dyDescent="0.3">
      <c r="B313" s="52"/>
      <c r="C313" s="53"/>
      <c r="F313" s="61"/>
      <c r="G313" s="62"/>
      <c r="H313" s="60"/>
      <c r="I313" s="61"/>
      <c r="J313" s="62"/>
      <c r="K313" s="60"/>
      <c r="L313" s="61"/>
      <c r="M313" s="62"/>
      <c r="N313" s="60"/>
      <c r="O313" s="61"/>
      <c r="P313" s="62"/>
      <c r="Q313" s="60"/>
      <c r="R313" s="61"/>
      <c r="S313" s="62"/>
      <c r="T313" s="60"/>
      <c r="U313" s="61"/>
      <c r="V313" s="62"/>
    </row>
    <row r="314" spans="2:22" x14ac:dyDescent="0.3">
      <c r="B314" s="52"/>
      <c r="C314" s="53"/>
      <c r="F314" s="61"/>
      <c r="G314" s="62"/>
      <c r="H314" s="60"/>
      <c r="I314" s="61"/>
      <c r="J314" s="62"/>
      <c r="K314" s="60"/>
      <c r="L314" s="61"/>
      <c r="M314" s="62"/>
      <c r="N314" s="60"/>
      <c r="O314" s="61"/>
      <c r="P314" s="62"/>
      <c r="Q314" s="60"/>
      <c r="R314" s="61"/>
      <c r="S314" s="62"/>
      <c r="T314" s="60"/>
      <c r="U314" s="61"/>
      <c r="V314" s="62"/>
    </row>
    <row r="315" spans="2:22" x14ac:dyDescent="0.3">
      <c r="B315" s="52"/>
      <c r="C315" s="53"/>
      <c r="F315" s="61"/>
      <c r="G315" s="62"/>
      <c r="H315" s="60"/>
      <c r="I315" s="61"/>
      <c r="J315" s="62"/>
      <c r="K315" s="60"/>
      <c r="L315" s="61"/>
      <c r="M315" s="62"/>
      <c r="N315" s="60"/>
      <c r="O315" s="61"/>
      <c r="P315" s="62"/>
      <c r="Q315" s="60"/>
      <c r="R315" s="61"/>
      <c r="S315" s="62"/>
      <c r="T315" s="60"/>
      <c r="U315" s="61"/>
      <c r="V315" s="62"/>
    </row>
    <row r="316" spans="2:22" x14ac:dyDescent="0.3">
      <c r="B316" s="52"/>
      <c r="C316" s="53"/>
      <c r="F316" s="61"/>
      <c r="G316" s="62"/>
      <c r="H316" s="60"/>
      <c r="I316" s="61"/>
      <c r="J316" s="62"/>
      <c r="K316" s="60"/>
      <c r="L316" s="61"/>
      <c r="M316" s="62"/>
      <c r="N316" s="60"/>
      <c r="O316" s="61"/>
      <c r="P316" s="62"/>
      <c r="Q316" s="60"/>
      <c r="R316" s="61"/>
      <c r="S316" s="62"/>
      <c r="T316" s="60"/>
      <c r="U316" s="61"/>
      <c r="V316" s="62"/>
    </row>
    <row r="317" spans="2:22" x14ac:dyDescent="0.3">
      <c r="B317" s="52"/>
      <c r="C317" s="53"/>
      <c r="F317" s="61"/>
      <c r="G317" s="62"/>
      <c r="H317" s="60"/>
      <c r="I317" s="61"/>
      <c r="J317" s="62"/>
      <c r="K317" s="60"/>
      <c r="L317" s="61"/>
      <c r="M317" s="62"/>
      <c r="N317" s="60"/>
      <c r="O317" s="61"/>
      <c r="P317" s="62"/>
      <c r="Q317" s="60"/>
      <c r="R317" s="61"/>
      <c r="S317" s="62"/>
      <c r="T317" s="60"/>
      <c r="U317" s="61"/>
      <c r="V317" s="62"/>
    </row>
    <row r="318" spans="2:22" x14ac:dyDescent="0.3">
      <c r="B318" s="52"/>
      <c r="C318" s="53"/>
      <c r="F318" s="61"/>
      <c r="G318" s="62"/>
      <c r="H318" s="60"/>
      <c r="I318" s="61"/>
      <c r="J318" s="62"/>
      <c r="K318" s="60"/>
      <c r="L318" s="61"/>
      <c r="M318" s="62"/>
      <c r="N318" s="60"/>
      <c r="O318" s="61"/>
      <c r="P318" s="62"/>
      <c r="Q318" s="60"/>
      <c r="R318" s="61"/>
      <c r="S318" s="62"/>
      <c r="T318" s="60"/>
      <c r="U318" s="61"/>
      <c r="V318" s="62"/>
    </row>
    <row r="319" spans="2:22" x14ac:dyDescent="0.3">
      <c r="B319" s="52"/>
      <c r="C319" s="53"/>
      <c r="F319" s="61"/>
      <c r="G319" s="62"/>
      <c r="H319" s="60"/>
      <c r="I319" s="61"/>
      <c r="J319" s="62"/>
      <c r="K319" s="60"/>
      <c r="L319" s="61"/>
      <c r="M319" s="62"/>
      <c r="N319" s="60"/>
      <c r="O319" s="61"/>
      <c r="P319" s="62"/>
      <c r="Q319" s="60"/>
      <c r="R319" s="61"/>
      <c r="S319" s="62"/>
      <c r="T319" s="60"/>
      <c r="U319" s="61"/>
      <c r="V319" s="62"/>
    </row>
    <row r="320" spans="2:22" x14ac:dyDescent="0.3">
      <c r="B320" s="52"/>
      <c r="C320" s="53"/>
      <c r="F320" s="61"/>
      <c r="G320" s="62"/>
      <c r="H320" s="60"/>
      <c r="I320" s="61"/>
      <c r="J320" s="62"/>
      <c r="K320" s="60"/>
      <c r="L320" s="61"/>
      <c r="M320" s="62"/>
      <c r="N320" s="60"/>
      <c r="O320" s="61"/>
      <c r="P320" s="62"/>
      <c r="Q320" s="60"/>
      <c r="R320" s="61"/>
      <c r="S320" s="62"/>
      <c r="T320" s="60"/>
      <c r="U320" s="61"/>
      <c r="V320" s="62"/>
    </row>
    <row r="321" spans="2:22" x14ac:dyDescent="0.3">
      <c r="B321" s="52"/>
      <c r="C321" s="53"/>
      <c r="F321" s="61"/>
      <c r="G321" s="62"/>
      <c r="H321" s="60"/>
      <c r="I321" s="61"/>
      <c r="J321" s="62"/>
      <c r="K321" s="60"/>
      <c r="L321" s="61"/>
      <c r="M321" s="62"/>
      <c r="N321" s="60"/>
      <c r="O321" s="61"/>
      <c r="P321" s="62"/>
      <c r="Q321" s="60"/>
      <c r="R321" s="61"/>
      <c r="S321" s="62"/>
      <c r="T321" s="60"/>
      <c r="U321" s="61"/>
      <c r="V321" s="62"/>
    </row>
    <row r="322" spans="2:22" x14ac:dyDescent="0.3">
      <c r="B322" s="52"/>
      <c r="C322" s="53"/>
      <c r="F322" s="61"/>
      <c r="G322" s="62"/>
      <c r="H322" s="60"/>
      <c r="I322" s="61"/>
      <c r="J322" s="62"/>
      <c r="K322" s="60"/>
      <c r="L322" s="61"/>
      <c r="M322" s="62"/>
      <c r="N322" s="60"/>
      <c r="O322" s="61"/>
      <c r="P322" s="62"/>
      <c r="Q322" s="60"/>
      <c r="R322" s="61"/>
      <c r="S322" s="62"/>
      <c r="T322" s="60"/>
      <c r="U322" s="61"/>
      <c r="V322" s="62"/>
    </row>
    <row r="323" spans="2:22" x14ac:dyDescent="0.3">
      <c r="B323" s="52"/>
      <c r="C323" s="53"/>
      <c r="F323" s="61"/>
      <c r="G323" s="62"/>
      <c r="H323" s="60"/>
      <c r="I323" s="61"/>
      <c r="J323" s="62"/>
      <c r="K323" s="60"/>
      <c r="L323" s="61"/>
      <c r="M323" s="62"/>
      <c r="N323" s="60"/>
      <c r="O323" s="61"/>
      <c r="P323" s="62"/>
      <c r="Q323" s="60"/>
      <c r="R323" s="61"/>
      <c r="S323" s="62"/>
      <c r="T323" s="60"/>
      <c r="U323" s="61"/>
      <c r="V323" s="62"/>
    </row>
    <row r="324" spans="2:22" x14ac:dyDescent="0.3">
      <c r="B324" s="52"/>
      <c r="C324" s="53"/>
      <c r="F324" s="61"/>
      <c r="G324" s="62"/>
      <c r="H324" s="60"/>
      <c r="I324" s="61"/>
      <c r="J324" s="62"/>
      <c r="K324" s="60"/>
      <c r="L324" s="61"/>
      <c r="M324" s="62"/>
      <c r="N324" s="60"/>
      <c r="O324" s="61"/>
      <c r="P324" s="62"/>
      <c r="Q324" s="60"/>
      <c r="R324" s="61"/>
      <c r="S324" s="62"/>
      <c r="T324" s="60"/>
      <c r="U324" s="61"/>
      <c r="V324" s="62"/>
    </row>
    <row r="325" spans="2:22" x14ac:dyDescent="0.3">
      <c r="B325" s="52"/>
      <c r="C325" s="53"/>
      <c r="F325" s="61"/>
      <c r="G325" s="62"/>
      <c r="H325" s="60"/>
      <c r="I325" s="61"/>
      <c r="J325" s="62"/>
      <c r="K325" s="60"/>
      <c r="L325" s="61"/>
      <c r="M325" s="62"/>
      <c r="N325" s="60"/>
      <c r="O325" s="61"/>
      <c r="P325" s="62"/>
      <c r="Q325" s="60"/>
      <c r="R325" s="61"/>
      <c r="S325" s="62"/>
      <c r="T325" s="60"/>
      <c r="U325" s="61"/>
      <c r="V325" s="62"/>
    </row>
    <row r="326" spans="2:22" x14ac:dyDescent="0.3">
      <c r="B326" s="52"/>
      <c r="C326" s="53"/>
      <c r="F326" s="61"/>
      <c r="G326" s="62"/>
      <c r="H326" s="60"/>
      <c r="I326" s="61"/>
      <c r="J326" s="62"/>
      <c r="K326" s="60"/>
      <c r="L326" s="61"/>
      <c r="M326" s="62"/>
      <c r="N326" s="60"/>
      <c r="O326" s="61"/>
      <c r="P326" s="62"/>
      <c r="Q326" s="60"/>
      <c r="R326" s="61"/>
      <c r="S326" s="62"/>
      <c r="T326" s="60"/>
      <c r="U326" s="61"/>
      <c r="V326" s="62"/>
    </row>
    <row r="327" spans="2:22" x14ac:dyDescent="0.3">
      <c r="B327" s="52"/>
      <c r="C327" s="53"/>
      <c r="F327" s="61"/>
      <c r="G327" s="62"/>
      <c r="H327" s="60"/>
      <c r="I327" s="61"/>
      <c r="J327" s="62"/>
      <c r="K327" s="60"/>
      <c r="L327" s="61"/>
      <c r="M327" s="62"/>
      <c r="N327" s="60"/>
      <c r="O327" s="61"/>
      <c r="P327" s="62"/>
      <c r="Q327" s="60"/>
      <c r="R327" s="61"/>
      <c r="S327" s="62"/>
      <c r="T327" s="60"/>
      <c r="U327" s="61"/>
      <c r="V327" s="62"/>
    </row>
    <row r="328" spans="2:22" x14ac:dyDescent="0.3">
      <c r="B328" s="52"/>
      <c r="C328" s="53"/>
      <c r="F328" s="61"/>
      <c r="G328" s="62"/>
      <c r="H328" s="60"/>
      <c r="I328" s="61"/>
      <c r="J328" s="62"/>
      <c r="K328" s="60"/>
      <c r="L328" s="61"/>
      <c r="M328" s="62"/>
      <c r="N328" s="60"/>
      <c r="O328" s="61"/>
      <c r="P328" s="62"/>
      <c r="Q328" s="60"/>
      <c r="R328" s="61"/>
      <c r="S328" s="62"/>
      <c r="T328" s="60"/>
      <c r="U328" s="61"/>
      <c r="V328" s="62"/>
    </row>
    <row r="329" spans="2:22" x14ac:dyDescent="0.3">
      <c r="B329" s="52"/>
      <c r="C329" s="53"/>
      <c r="F329" s="61"/>
      <c r="G329" s="62"/>
      <c r="H329" s="60"/>
      <c r="I329" s="61"/>
      <c r="J329" s="62"/>
      <c r="K329" s="60"/>
      <c r="L329" s="61"/>
      <c r="M329" s="62"/>
      <c r="N329" s="60"/>
      <c r="O329" s="61"/>
      <c r="P329" s="62"/>
      <c r="Q329" s="60"/>
      <c r="R329" s="61"/>
      <c r="S329" s="62"/>
      <c r="T329" s="60"/>
      <c r="U329" s="61"/>
      <c r="V329" s="62"/>
    </row>
    <row r="330" spans="2:22" x14ac:dyDescent="0.3">
      <c r="B330" s="52"/>
      <c r="C330" s="53"/>
      <c r="F330" s="61"/>
      <c r="G330" s="62"/>
      <c r="H330" s="60"/>
      <c r="I330" s="61"/>
      <c r="J330" s="62"/>
      <c r="K330" s="60"/>
      <c r="L330" s="61"/>
      <c r="M330" s="62"/>
      <c r="N330" s="60"/>
      <c r="O330" s="61"/>
      <c r="P330" s="62"/>
      <c r="Q330" s="60"/>
      <c r="R330" s="61"/>
      <c r="S330" s="62"/>
      <c r="T330" s="60"/>
      <c r="U330" s="61"/>
      <c r="V330" s="62"/>
    </row>
    <row r="331" spans="2:22" x14ac:dyDescent="0.3">
      <c r="B331" s="52"/>
      <c r="C331" s="53"/>
      <c r="F331" s="61"/>
      <c r="G331" s="62"/>
      <c r="H331" s="60"/>
      <c r="I331" s="61"/>
      <c r="J331" s="62"/>
      <c r="K331" s="60"/>
      <c r="L331" s="61"/>
      <c r="M331" s="62"/>
      <c r="N331" s="60"/>
      <c r="O331" s="61"/>
      <c r="P331" s="62"/>
      <c r="Q331" s="60"/>
      <c r="R331" s="61"/>
      <c r="S331" s="62"/>
      <c r="T331" s="60"/>
      <c r="U331" s="61"/>
      <c r="V331" s="62"/>
    </row>
    <row r="332" spans="2:22" x14ac:dyDescent="0.3">
      <c r="B332" s="52"/>
      <c r="C332" s="53"/>
      <c r="F332" s="61"/>
      <c r="G332" s="62"/>
      <c r="H332" s="60"/>
      <c r="I332" s="61"/>
      <c r="J332" s="62"/>
      <c r="K332" s="60"/>
      <c r="L332" s="61"/>
      <c r="M332" s="62"/>
      <c r="N332" s="60"/>
      <c r="O332" s="61"/>
      <c r="P332" s="62"/>
      <c r="Q332" s="60"/>
      <c r="R332" s="61"/>
      <c r="S332" s="62"/>
      <c r="T332" s="60"/>
      <c r="U332" s="61"/>
      <c r="V332" s="62"/>
    </row>
    <row r="333" spans="2:22" x14ac:dyDescent="0.3">
      <c r="B333" s="52"/>
      <c r="C333" s="53"/>
      <c r="F333" s="61"/>
      <c r="G333" s="62"/>
      <c r="H333" s="60"/>
      <c r="I333" s="61"/>
      <c r="J333" s="62"/>
      <c r="K333" s="60"/>
      <c r="L333" s="61"/>
      <c r="M333" s="62"/>
      <c r="N333" s="60"/>
      <c r="O333" s="61"/>
      <c r="P333" s="62"/>
      <c r="Q333" s="60"/>
      <c r="R333" s="61"/>
      <c r="S333" s="62"/>
      <c r="T333" s="60"/>
      <c r="U333" s="61"/>
      <c r="V333" s="62"/>
    </row>
    <row r="334" spans="2:22" x14ac:dyDescent="0.3">
      <c r="B334" s="52"/>
      <c r="C334" s="53"/>
      <c r="F334" s="61"/>
      <c r="G334" s="62"/>
      <c r="H334" s="60"/>
      <c r="I334" s="61"/>
      <c r="J334" s="62"/>
      <c r="K334" s="60"/>
      <c r="L334" s="61"/>
      <c r="M334" s="62"/>
      <c r="N334" s="60"/>
      <c r="O334" s="61"/>
      <c r="P334" s="62"/>
      <c r="Q334" s="60"/>
      <c r="R334" s="61"/>
      <c r="S334" s="62"/>
      <c r="T334" s="60"/>
      <c r="U334" s="61"/>
      <c r="V334" s="62"/>
    </row>
    <row r="335" spans="2:22" x14ac:dyDescent="0.3">
      <c r="B335" s="52"/>
      <c r="C335" s="53"/>
      <c r="F335" s="61"/>
      <c r="G335" s="62"/>
      <c r="H335" s="60"/>
      <c r="I335" s="61"/>
      <c r="J335" s="62"/>
      <c r="K335" s="60"/>
      <c r="L335" s="61"/>
      <c r="M335" s="62"/>
      <c r="N335" s="60"/>
      <c r="O335" s="61"/>
      <c r="P335" s="62"/>
      <c r="Q335" s="60"/>
      <c r="R335" s="61"/>
      <c r="S335" s="62"/>
      <c r="T335" s="60"/>
      <c r="U335" s="61"/>
      <c r="V335" s="62"/>
    </row>
    <row r="336" spans="2:22" x14ac:dyDescent="0.3">
      <c r="B336" s="52"/>
      <c r="C336" s="53"/>
      <c r="F336" s="61"/>
      <c r="G336" s="62"/>
      <c r="H336" s="60"/>
      <c r="I336" s="61"/>
      <c r="J336" s="62"/>
      <c r="K336" s="60"/>
      <c r="L336" s="61"/>
      <c r="M336" s="62"/>
      <c r="N336" s="60"/>
      <c r="O336" s="61"/>
      <c r="P336" s="62"/>
      <c r="Q336" s="60"/>
      <c r="R336" s="61"/>
      <c r="S336" s="62"/>
      <c r="T336" s="60"/>
      <c r="U336" s="61"/>
      <c r="V336" s="62"/>
    </row>
    <row r="337" spans="2:22" x14ac:dyDescent="0.3">
      <c r="B337" s="52"/>
      <c r="C337" s="53"/>
      <c r="F337" s="61"/>
      <c r="G337" s="62"/>
      <c r="H337" s="60"/>
      <c r="I337" s="61"/>
      <c r="J337" s="62"/>
      <c r="K337" s="60"/>
      <c r="L337" s="61"/>
      <c r="M337" s="62"/>
      <c r="N337" s="60"/>
      <c r="O337" s="61"/>
      <c r="P337" s="62"/>
      <c r="Q337" s="60"/>
      <c r="R337" s="61"/>
      <c r="S337" s="62"/>
      <c r="T337" s="60"/>
      <c r="U337" s="61"/>
      <c r="V337" s="62"/>
    </row>
    <row r="338" spans="2:22" x14ac:dyDescent="0.3">
      <c r="B338" s="52"/>
      <c r="C338" s="53"/>
      <c r="F338" s="61"/>
      <c r="G338" s="62"/>
      <c r="H338" s="60"/>
      <c r="I338" s="61"/>
      <c r="J338" s="62"/>
      <c r="K338" s="60"/>
      <c r="L338" s="61"/>
      <c r="M338" s="62"/>
      <c r="N338" s="60"/>
      <c r="O338" s="61"/>
      <c r="P338" s="62"/>
      <c r="Q338" s="60"/>
      <c r="R338" s="61"/>
      <c r="S338" s="62"/>
      <c r="T338" s="60"/>
      <c r="U338" s="61"/>
      <c r="V338" s="62"/>
    </row>
    <row r="339" spans="2:22" x14ac:dyDescent="0.3">
      <c r="B339" s="52"/>
      <c r="C339" s="53"/>
      <c r="F339" s="61"/>
      <c r="G339" s="62"/>
      <c r="H339" s="60"/>
      <c r="I339" s="61"/>
      <c r="J339" s="62"/>
      <c r="K339" s="60"/>
      <c r="L339" s="61"/>
      <c r="M339" s="62"/>
      <c r="N339" s="60"/>
      <c r="O339" s="61"/>
      <c r="P339" s="62"/>
      <c r="Q339" s="60"/>
      <c r="R339" s="61"/>
      <c r="S339" s="62"/>
      <c r="T339" s="60"/>
      <c r="U339" s="61"/>
      <c r="V339" s="62"/>
    </row>
    <row r="340" spans="2:22" x14ac:dyDescent="0.3">
      <c r="B340" s="52"/>
      <c r="C340" s="53"/>
      <c r="F340" s="61"/>
      <c r="G340" s="62"/>
      <c r="H340" s="60"/>
      <c r="I340" s="61"/>
      <c r="J340" s="62"/>
      <c r="K340" s="60"/>
      <c r="L340" s="61"/>
      <c r="M340" s="62"/>
      <c r="N340" s="60"/>
      <c r="O340" s="61"/>
      <c r="P340" s="62"/>
      <c r="Q340" s="60"/>
      <c r="R340" s="61"/>
      <c r="S340" s="62"/>
      <c r="T340" s="60"/>
      <c r="U340" s="61"/>
      <c r="V340" s="62"/>
    </row>
    <row r="341" spans="2:22" x14ac:dyDescent="0.3">
      <c r="B341" s="52"/>
      <c r="C341" s="53"/>
      <c r="F341" s="61"/>
      <c r="G341" s="62"/>
      <c r="H341" s="60"/>
      <c r="I341" s="61"/>
      <c r="J341" s="62"/>
      <c r="K341" s="60"/>
      <c r="L341" s="61"/>
      <c r="M341" s="62"/>
      <c r="N341" s="60"/>
      <c r="O341" s="61"/>
      <c r="P341" s="62"/>
      <c r="Q341" s="60"/>
      <c r="R341" s="61"/>
      <c r="S341" s="62"/>
      <c r="T341" s="60"/>
      <c r="U341" s="61"/>
      <c r="V341" s="62"/>
    </row>
    <row r="342" spans="2:22" x14ac:dyDescent="0.3">
      <c r="B342" s="52"/>
      <c r="C342" s="53"/>
      <c r="F342" s="61"/>
      <c r="G342" s="62"/>
      <c r="H342" s="60"/>
      <c r="I342" s="61"/>
      <c r="J342" s="62"/>
      <c r="K342" s="60"/>
      <c r="L342" s="61"/>
      <c r="M342" s="62"/>
      <c r="N342" s="60"/>
      <c r="O342" s="61"/>
      <c r="P342" s="62"/>
      <c r="Q342" s="60"/>
      <c r="R342" s="61"/>
      <c r="S342" s="62"/>
      <c r="T342" s="60"/>
      <c r="U342" s="61"/>
      <c r="V342" s="62"/>
    </row>
    <row r="343" spans="2:22" x14ac:dyDescent="0.3">
      <c r="B343" s="52"/>
      <c r="C343" s="53"/>
      <c r="F343" s="61"/>
      <c r="G343" s="62"/>
      <c r="H343" s="60"/>
      <c r="I343" s="61"/>
      <c r="J343" s="62"/>
      <c r="K343" s="60"/>
      <c r="L343" s="61"/>
      <c r="M343" s="62"/>
      <c r="N343" s="60"/>
      <c r="O343" s="61"/>
      <c r="P343" s="62"/>
      <c r="Q343" s="60"/>
      <c r="R343" s="61"/>
      <c r="S343" s="62"/>
      <c r="T343" s="60"/>
      <c r="U343" s="61"/>
      <c r="V343" s="62"/>
    </row>
    <row r="344" spans="2:22" x14ac:dyDescent="0.3">
      <c r="B344" s="52"/>
      <c r="C344" s="53"/>
      <c r="F344" s="61"/>
      <c r="G344" s="62"/>
      <c r="H344" s="60"/>
      <c r="I344" s="61"/>
      <c r="J344" s="62"/>
      <c r="K344" s="60"/>
      <c r="L344" s="61"/>
      <c r="M344" s="62"/>
      <c r="N344" s="60"/>
      <c r="O344" s="61"/>
      <c r="P344" s="62"/>
      <c r="Q344" s="60"/>
      <c r="R344" s="61"/>
      <c r="S344" s="62"/>
      <c r="T344" s="60"/>
      <c r="U344" s="61"/>
      <c r="V344" s="62"/>
    </row>
    <row r="345" spans="2:22" x14ac:dyDescent="0.3">
      <c r="B345" s="52"/>
      <c r="C345" s="53"/>
      <c r="F345" s="61"/>
      <c r="G345" s="62"/>
      <c r="H345" s="60"/>
      <c r="I345" s="61"/>
      <c r="J345" s="62"/>
      <c r="K345" s="60"/>
      <c r="L345" s="61"/>
      <c r="M345" s="62"/>
      <c r="N345" s="60"/>
      <c r="O345" s="61"/>
      <c r="P345" s="62"/>
      <c r="Q345" s="60"/>
      <c r="R345" s="61"/>
      <c r="S345" s="62"/>
      <c r="T345" s="60"/>
      <c r="U345" s="61"/>
      <c r="V345" s="62"/>
    </row>
    <row r="346" spans="2:22" x14ac:dyDescent="0.3">
      <c r="B346" s="52"/>
      <c r="C346" s="53"/>
      <c r="F346" s="61"/>
      <c r="G346" s="62"/>
      <c r="H346" s="60"/>
      <c r="I346" s="61"/>
      <c r="J346" s="62"/>
      <c r="K346" s="60"/>
      <c r="L346" s="61"/>
      <c r="M346" s="62"/>
      <c r="N346" s="60"/>
      <c r="O346" s="61"/>
      <c r="P346" s="62"/>
      <c r="Q346" s="60"/>
      <c r="R346" s="61"/>
      <c r="S346" s="62"/>
      <c r="T346" s="60"/>
      <c r="U346" s="61"/>
      <c r="V346" s="62"/>
    </row>
    <row r="347" spans="2:22" x14ac:dyDescent="0.3">
      <c r="B347" s="52"/>
      <c r="C347" s="53"/>
      <c r="F347" s="61"/>
      <c r="G347" s="62"/>
      <c r="H347" s="60"/>
      <c r="I347" s="61"/>
      <c r="J347" s="62"/>
      <c r="K347" s="60"/>
      <c r="L347" s="61"/>
      <c r="M347" s="62"/>
      <c r="N347" s="60"/>
      <c r="O347" s="61"/>
      <c r="P347" s="62"/>
      <c r="Q347" s="60"/>
      <c r="R347" s="61"/>
      <c r="S347" s="62"/>
      <c r="T347" s="60"/>
      <c r="U347" s="61"/>
      <c r="V347" s="62"/>
    </row>
    <row r="348" spans="2:22" x14ac:dyDescent="0.3">
      <c r="B348" s="52"/>
      <c r="C348" s="53"/>
      <c r="F348" s="61"/>
      <c r="G348" s="62"/>
      <c r="H348" s="60"/>
      <c r="I348" s="61"/>
      <c r="J348" s="62"/>
      <c r="K348" s="60"/>
      <c r="L348" s="61"/>
      <c r="M348" s="62"/>
      <c r="N348" s="60"/>
      <c r="O348" s="61"/>
      <c r="P348" s="62"/>
      <c r="Q348" s="60"/>
      <c r="R348" s="61"/>
      <c r="S348" s="62"/>
      <c r="T348" s="60"/>
      <c r="U348" s="61"/>
      <c r="V348" s="62"/>
    </row>
    <row r="349" spans="2:22" x14ac:dyDescent="0.3">
      <c r="B349" s="52"/>
      <c r="C349" s="53"/>
      <c r="F349" s="61"/>
      <c r="G349" s="62"/>
      <c r="H349" s="60"/>
      <c r="I349" s="61"/>
      <c r="J349" s="62"/>
      <c r="K349" s="60"/>
      <c r="L349" s="61"/>
      <c r="M349" s="62"/>
      <c r="N349" s="60"/>
      <c r="O349" s="61"/>
      <c r="P349" s="62"/>
      <c r="Q349" s="60"/>
      <c r="R349" s="61"/>
      <c r="S349" s="62"/>
      <c r="T349" s="60"/>
      <c r="U349" s="61"/>
      <c r="V349" s="62"/>
    </row>
    <row r="350" spans="2:22" x14ac:dyDescent="0.3">
      <c r="B350" s="52"/>
      <c r="C350" s="53"/>
      <c r="F350" s="61"/>
      <c r="G350" s="62"/>
      <c r="H350" s="60"/>
      <c r="I350" s="61"/>
      <c r="J350" s="62"/>
      <c r="K350" s="60"/>
      <c r="L350" s="61"/>
      <c r="M350" s="62"/>
      <c r="N350" s="60"/>
      <c r="O350" s="61"/>
      <c r="P350" s="62"/>
      <c r="Q350" s="60"/>
      <c r="R350" s="61"/>
      <c r="S350" s="62"/>
      <c r="T350" s="60"/>
      <c r="U350" s="61"/>
      <c r="V350" s="62"/>
    </row>
    <row r="351" spans="2:22" x14ac:dyDescent="0.3">
      <c r="B351" s="52"/>
      <c r="C351" s="53"/>
      <c r="F351" s="61"/>
      <c r="G351" s="62"/>
      <c r="H351" s="60"/>
      <c r="I351" s="61"/>
      <c r="J351" s="62"/>
      <c r="K351" s="60"/>
      <c r="L351" s="61"/>
      <c r="M351" s="62"/>
      <c r="N351" s="60"/>
      <c r="O351" s="61"/>
      <c r="P351" s="62"/>
      <c r="Q351" s="60"/>
      <c r="R351" s="61"/>
      <c r="S351" s="62"/>
      <c r="T351" s="60"/>
      <c r="U351" s="61"/>
      <c r="V351" s="62"/>
    </row>
    <row r="352" spans="2:22" x14ac:dyDescent="0.3">
      <c r="B352" s="52"/>
      <c r="C352" s="53"/>
      <c r="F352" s="61"/>
      <c r="G352" s="62"/>
      <c r="H352" s="60"/>
      <c r="I352" s="61"/>
      <c r="J352" s="62"/>
      <c r="K352" s="60"/>
      <c r="L352" s="61"/>
      <c r="M352" s="62"/>
      <c r="N352" s="60"/>
      <c r="O352" s="61"/>
      <c r="P352" s="62"/>
      <c r="Q352" s="60"/>
      <c r="R352" s="61"/>
      <c r="S352" s="62"/>
      <c r="T352" s="60"/>
      <c r="U352" s="61"/>
      <c r="V352" s="62"/>
    </row>
    <row r="353" spans="2:22" x14ac:dyDescent="0.3">
      <c r="B353" s="52"/>
      <c r="C353" s="53"/>
      <c r="F353" s="61"/>
      <c r="G353" s="62"/>
      <c r="H353" s="60"/>
      <c r="I353" s="61"/>
      <c r="J353" s="62"/>
      <c r="K353" s="60"/>
      <c r="L353" s="61"/>
      <c r="M353" s="62"/>
      <c r="N353" s="60"/>
      <c r="O353" s="61"/>
      <c r="P353" s="62"/>
      <c r="Q353" s="60"/>
      <c r="R353" s="61"/>
      <c r="S353" s="62"/>
      <c r="T353" s="60"/>
      <c r="U353" s="61"/>
      <c r="V353" s="62"/>
    </row>
    <row r="354" spans="2:22" x14ac:dyDescent="0.3">
      <c r="B354" s="52"/>
      <c r="C354" s="53"/>
      <c r="F354" s="61"/>
      <c r="G354" s="62"/>
      <c r="H354" s="60"/>
      <c r="I354" s="61"/>
      <c r="J354" s="62"/>
      <c r="K354" s="60"/>
      <c r="L354" s="61"/>
      <c r="M354" s="62"/>
      <c r="N354" s="60"/>
      <c r="O354" s="61"/>
      <c r="P354" s="62"/>
      <c r="Q354" s="60"/>
      <c r="R354" s="61"/>
      <c r="S354" s="62"/>
      <c r="T354" s="60"/>
      <c r="U354" s="61"/>
      <c r="V354" s="62"/>
    </row>
    <row r="355" spans="2:22" x14ac:dyDescent="0.3">
      <c r="B355" s="52"/>
      <c r="C355" s="53"/>
      <c r="F355" s="61"/>
      <c r="G355" s="62"/>
      <c r="H355" s="60"/>
      <c r="I355" s="61"/>
      <c r="J355" s="62"/>
      <c r="K355" s="60"/>
      <c r="L355" s="61"/>
      <c r="M355" s="62"/>
      <c r="N355" s="60"/>
      <c r="O355" s="61"/>
      <c r="P355" s="62"/>
      <c r="Q355" s="60"/>
      <c r="R355" s="61"/>
      <c r="S355" s="62"/>
      <c r="T355" s="60"/>
      <c r="U355" s="61"/>
      <c r="V355" s="62"/>
    </row>
    <row r="356" spans="2:22" x14ac:dyDescent="0.3">
      <c r="B356" s="52"/>
      <c r="C356" s="53"/>
      <c r="F356" s="61"/>
      <c r="G356" s="62"/>
      <c r="H356" s="60"/>
      <c r="I356" s="61"/>
      <c r="J356" s="62"/>
      <c r="K356" s="60"/>
      <c r="L356" s="61"/>
      <c r="M356" s="62"/>
      <c r="N356" s="60"/>
      <c r="O356" s="61"/>
      <c r="P356" s="62"/>
      <c r="Q356" s="60"/>
      <c r="R356" s="61"/>
      <c r="S356" s="62"/>
      <c r="T356" s="60"/>
      <c r="U356" s="61"/>
      <c r="V356" s="62"/>
    </row>
    <row r="357" spans="2:22" x14ac:dyDescent="0.3">
      <c r="B357" s="52"/>
      <c r="C357" s="53"/>
      <c r="F357" s="61"/>
      <c r="G357" s="62"/>
      <c r="H357" s="60"/>
      <c r="I357" s="61"/>
      <c r="J357" s="62"/>
      <c r="K357" s="60"/>
      <c r="L357" s="61"/>
      <c r="M357" s="62"/>
      <c r="N357" s="60"/>
      <c r="O357" s="61"/>
      <c r="P357" s="62"/>
      <c r="Q357" s="60"/>
      <c r="R357" s="61"/>
      <c r="S357" s="62"/>
      <c r="T357" s="60"/>
      <c r="U357" s="61"/>
      <c r="V357" s="62"/>
    </row>
    <row r="358" spans="2:22" x14ac:dyDescent="0.3">
      <c r="B358" s="52"/>
      <c r="C358" s="53"/>
      <c r="F358" s="61"/>
      <c r="G358" s="62"/>
      <c r="H358" s="60"/>
      <c r="I358" s="61"/>
      <c r="J358" s="62"/>
      <c r="K358" s="60"/>
      <c r="L358" s="61"/>
      <c r="M358" s="62"/>
      <c r="N358" s="60"/>
      <c r="O358" s="61"/>
      <c r="P358" s="62"/>
      <c r="Q358" s="60"/>
      <c r="R358" s="61"/>
      <c r="S358" s="62"/>
      <c r="T358" s="60"/>
      <c r="U358" s="61"/>
      <c r="V358" s="62"/>
    </row>
    <row r="359" spans="2:22" x14ac:dyDescent="0.3">
      <c r="B359" s="52"/>
      <c r="C359" s="53"/>
      <c r="F359" s="61"/>
      <c r="G359" s="62"/>
      <c r="H359" s="60"/>
      <c r="I359" s="61"/>
      <c r="J359" s="62"/>
      <c r="K359" s="60"/>
      <c r="L359" s="61"/>
      <c r="M359" s="62"/>
      <c r="N359" s="60"/>
      <c r="O359" s="61"/>
      <c r="P359" s="62"/>
      <c r="Q359" s="60"/>
      <c r="R359" s="61"/>
      <c r="S359" s="62"/>
      <c r="T359" s="60"/>
      <c r="U359" s="61"/>
      <c r="V359" s="62"/>
    </row>
    <row r="360" spans="2:22" x14ac:dyDescent="0.3">
      <c r="B360" s="52"/>
      <c r="C360" s="53"/>
      <c r="F360" s="61"/>
      <c r="G360" s="62"/>
      <c r="H360" s="60"/>
      <c r="I360" s="61"/>
      <c r="J360" s="62"/>
      <c r="K360" s="60"/>
      <c r="L360" s="61"/>
      <c r="M360" s="62"/>
      <c r="N360" s="60"/>
      <c r="O360" s="61"/>
      <c r="P360" s="62"/>
      <c r="Q360" s="60"/>
      <c r="R360" s="61"/>
      <c r="S360" s="62"/>
      <c r="T360" s="60"/>
      <c r="U360" s="61"/>
      <c r="V360" s="62"/>
    </row>
    <row r="361" spans="2:22" x14ac:dyDescent="0.3">
      <c r="B361" s="52"/>
      <c r="C361" s="53"/>
      <c r="F361" s="61"/>
      <c r="G361" s="62"/>
      <c r="H361" s="60"/>
      <c r="I361" s="61"/>
      <c r="J361" s="62"/>
      <c r="K361" s="60"/>
      <c r="L361" s="61"/>
      <c r="M361" s="62"/>
      <c r="N361" s="60"/>
      <c r="O361" s="61"/>
      <c r="P361" s="62"/>
      <c r="Q361" s="60"/>
      <c r="R361" s="61"/>
      <c r="S361" s="62"/>
      <c r="T361" s="60"/>
      <c r="U361" s="61"/>
      <c r="V361" s="62"/>
    </row>
    <row r="362" spans="2:22" x14ac:dyDescent="0.3">
      <c r="B362" s="52"/>
      <c r="C362" s="53"/>
      <c r="F362" s="61"/>
      <c r="G362" s="62"/>
      <c r="H362" s="60"/>
      <c r="I362" s="61"/>
      <c r="J362" s="62"/>
      <c r="K362" s="60"/>
      <c r="L362" s="61"/>
      <c r="M362" s="62"/>
      <c r="N362" s="60"/>
      <c r="O362" s="61"/>
      <c r="P362" s="62"/>
      <c r="Q362" s="60"/>
      <c r="R362" s="61"/>
      <c r="S362" s="62"/>
      <c r="T362" s="60"/>
      <c r="U362" s="61"/>
      <c r="V362" s="62"/>
    </row>
    <row r="363" spans="2:22" x14ac:dyDescent="0.3">
      <c r="B363" s="52"/>
      <c r="C363" s="53"/>
      <c r="F363" s="61"/>
      <c r="G363" s="62"/>
      <c r="H363" s="60"/>
      <c r="I363" s="61"/>
      <c r="J363" s="62"/>
      <c r="K363" s="60"/>
      <c r="L363" s="61"/>
      <c r="M363" s="62"/>
      <c r="N363" s="60"/>
      <c r="O363" s="61"/>
      <c r="P363" s="62"/>
      <c r="Q363" s="60"/>
      <c r="R363" s="61"/>
      <c r="S363" s="62"/>
      <c r="T363" s="60"/>
      <c r="U363" s="61"/>
      <c r="V363" s="62"/>
    </row>
    <row r="364" spans="2:22" x14ac:dyDescent="0.3">
      <c r="B364" s="52"/>
      <c r="C364" s="53"/>
      <c r="F364" s="61"/>
      <c r="G364" s="62"/>
      <c r="H364" s="60"/>
      <c r="I364" s="61"/>
      <c r="J364" s="62"/>
      <c r="K364" s="60"/>
      <c r="L364" s="61"/>
      <c r="M364" s="62"/>
      <c r="N364" s="60"/>
      <c r="O364" s="61"/>
      <c r="P364" s="62"/>
      <c r="Q364" s="60"/>
      <c r="R364" s="61"/>
      <c r="S364" s="62"/>
      <c r="T364" s="60"/>
      <c r="U364" s="61"/>
      <c r="V364" s="62"/>
    </row>
    <row r="365" spans="2:22" x14ac:dyDescent="0.3">
      <c r="B365" s="52"/>
      <c r="C365" s="53"/>
      <c r="F365" s="61"/>
      <c r="G365" s="62"/>
      <c r="H365" s="60"/>
      <c r="I365" s="61"/>
      <c r="J365" s="62"/>
      <c r="K365" s="60"/>
      <c r="L365" s="61"/>
      <c r="M365" s="62"/>
      <c r="N365" s="60"/>
      <c r="O365" s="61"/>
      <c r="P365" s="62"/>
      <c r="Q365" s="60"/>
      <c r="R365" s="61"/>
      <c r="S365" s="62"/>
      <c r="T365" s="60"/>
      <c r="U365" s="61"/>
      <c r="V365" s="62"/>
    </row>
    <row r="366" spans="2:22" x14ac:dyDescent="0.3">
      <c r="B366" s="52"/>
      <c r="C366" s="53"/>
      <c r="F366" s="61"/>
      <c r="G366" s="62"/>
      <c r="H366" s="60"/>
      <c r="I366" s="61"/>
      <c r="J366" s="62"/>
      <c r="K366" s="60"/>
      <c r="L366" s="61"/>
      <c r="M366" s="62"/>
      <c r="N366" s="60"/>
      <c r="O366" s="61"/>
      <c r="P366" s="62"/>
      <c r="Q366" s="60"/>
      <c r="R366" s="61"/>
      <c r="S366" s="62"/>
      <c r="T366" s="60"/>
      <c r="U366" s="61"/>
      <c r="V366" s="62"/>
    </row>
    <row r="367" spans="2:22" x14ac:dyDescent="0.3">
      <c r="B367" s="52"/>
      <c r="C367" s="53"/>
      <c r="F367" s="61"/>
      <c r="G367" s="62"/>
      <c r="H367" s="60"/>
      <c r="I367" s="61"/>
      <c r="J367" s="62"/>
      <c r="K367" s="60"/>
      <c r="L367" s="61"/>
      <c r="M367" s="62"/>
      <c r="N367" s="60"/>
      <c r="O367" s="61"/>
      <c r="P367" s="62"/>
      <c r="Q367" s="60"/>
      <c r="R367" s="61"/>
      <c r="S367" s="62"/>
      <c r="T367" s="60"/>
      <c r="U367" s="61"/>
      <c r="V367" s="62"/>
    </row>
    <row r="368" spans="2:22" x14ac:dyDescent="0.3">
      <c r="B368" s="52"/>
      <c r="C368" s="53"/>
      <c r="F368" s="61"/>
      <c r="G368" s="62"/>
      <c r="H368" s="60"/>
      <c r="I368" s="61"/>
      <c r="J368" s="62"/>
      <c r="K368" s="60"/>
      <c r="L368" s="61"/>
      <c r="M368" s="62"/>
      <c r="N368" s="60"/>
      <c r="O368" s="61"/>
      <c r="P368" s="62"/>
      <c r="Q368" s="60"/>
      <c r="R368" s="61"/>
      <c r="S368" s="62"/>
      <c r="T368" s="60"/>
      <c r="U368" s="61"/>
      <c r="V368" s="62"/>
    </row>
    <row r="369" spans="2:22" x14ac:dyDescent="0.3">
      <c r="B369" s="52"/>
      <c r="C369" s="53"/>
      <c r="F369" s="61"/>
      <c r="G369" s="62"/>
      <c r="H369" s="60"/>
      <c r="I369" s="61"/>
      <c r="J369" s="62"/>
      <c r="K369" s="60"/>
      <c r="L369" s="61"/>
      <c r="M369" s="62"/>
      <c r="N369" s="60"/>
      <c r="O369" s="61"/>
      <c r="P369" s="62"/>
      <c r="Q369" s="60"/>
      <c r="R369" s="61"/>
      <c r="S369" s="62"/>
      <c r="T369" s="60"/>
      <c r="U369" s="61"/>
      <c r="V369" s="62"/>
    </row>
    <row r="370" spans="2:22" x14ac:dyDescent="0.3">
      <c r="B370" s="52"/>
      <c r="C370" s="53"/>
      <c r="F370" s="61"/>
      <c r="G370" s="62"/>
      <c r="H370" s="60"/>
      <c r="I370" s="61"/>
      <c r="J370" s="62"/>
      <c r="K370" s="60"/>
      <c r="L370" s="61"/>
      <c r="M370" s="62"/>
      <c r="N370" s="60"/>
      <c r="O370" s="61"/>
      <c r="P370" s="62"/>
      <c r="Q370" s="60"/>
      <c r="R370" s="61"/>
      <c r="S370" s="62"/>
      <c r="T370" s="60"/>
      <c r="U370" s="61"/>
      <c r="V370" s="62"/>
    </row>
    <row r="371" spans="2:22" x14ac:dyDescent="0.3">
      <c r="B371" s="52"/>
      <c r="C371" s="53"/>
      <c r="F371" s="61"/>
      <c r="G371" s="62"/>
      <c r="H371" s="60"/>
      <c r="I371" s="61"/>
      <c r="J371" s="62"/>
      <c r="K371" s="60"/>
      <c r="L371" s="61"/>
      <c r="M371" s="62"/>
      <c r="N371" s="60"/>
      <c r="O371" s="61"/>
      <c r="P371" s="62"/>
      <c r="Q371" s="60"/>
      <c r="R371" s="61"/>
      <c r="S371" s="62"/>
      <c r="T371" s="60"/>
      <c r="U371" s="61"/>
      <c r="V371" s="62"/>
    </row>
    <row r="372" spans="2:22" x14ac:dyDescent="0.3">
      <c r="B372" s="52"/>
      <c r="C372" s="53"/>
      <c r="F372" s="61"/>
      <c r="G372" s="62"/>
      <c r="H372" s="60"/>
      <c r="I372" s="61"/>
      <c r="J372" s="62"/>
      <c r="K372" s="60"/>
      <c r="L372" s="61"/>
      <c r="M372" s="62"/>
      <c r="N372" s="60"/>
      <c r="O372" s="61"/>
      <c r="P372" s="62"/>
      <c r="Q372" s="60"/>
      <c r="R372" s="61"/>
      <c r="S372" s="62"/>
      <c r="T372" s="60"/>
      <c r="U372" s="61"/>
      <c r="V372" s="62"/>
    </row>
    <row r="373" spans="2:22" x14ac:dyDescent="0.3">
      <c r="B373" s="52"/>
      <c r="C373" s="53"/>
      <c r="F373" s="61"/>
      <c r="G373" s="62"/>
      <c r="H373" s="60"/>
      <c r="I373" s="61"/>
      <c r="J373" s="62"/>
      <c r="K373" s="60"/>
      <c r="L373" s="61"/>
      <c r="M373" s="62"/>
      <c r="N373" s="60"/>
      <c r="O373" s="61"/>
      <c r="P373" s="62"/>
      <c r="Q373" s="60"/>
      <c r="R373" s="61"/>
      <c r="S373" s="62"/>
      <c r="T373" s="60"/>
      <c r="U373" s="61"/>
      <c r="V373" s="62"/>
    </row>
    <row r="374" spans="2:22" x14ac:dyDescent="0.3">
      <c r="B374" s="52"/>
      <c r="C374" s="53"/>
      <c r="F374" s="61"/>
      <c r="G374" s="62"/>
      <c r="H374" s="60"/>
      <c r="I374" s="61"/>
      <c r="J374" s="62"/>
      <c r="K374" s="60"/>
      <c r="L374" s="61"/>
      <c r="M374" s="62"/>
      <c r="N374" s="60"/>
      <c r="O374" s="61"/>
      <c r="P374" s="62"/>
      <c r="Q374" s="60"/>
      <c r="R374" s="61"/>
      <c r="S374" s="62"/>
      <c r="T374" s="60"/>
      <c r="U374" s="61"/>
      <c r="V374" s="62"/>
    </row>
    <row r="375" spans="2:22" x14ac:dyDescent="0.3">
      <c r="B375" s="52"/>
      <c r="C375" s="53"/>
      <c r="F375" s="61"/>
      <c r="G375" s="62"/>
      <c r="H375" s="60"/>
      <c r="I375" s="61"/>
      <c r="J375" s="62"/>
      <c r="K375" s="60"/>
      <c r="L375" s="61"/>
      <c r="M375" s="62"/>
      <c r="N375" s="60"/>
      <c r="O375" s="61"/>
      <c r="P375" s="62"/>
      <c r="Q375" s="60"/>
      <c r="R375" s="61"/>
      <c r="S375" s="62"/>
      <c r="T375" s="60"/>
      <c r="U375" s="61"/>
      <c r="V375" s="62"/>
    </row>
    <row r="376" spans="2:22" x14ac:dyDescent="0.3">
      <c r="B376" s="52"/>
      <c r="C376" s="53"/>
      <c r="F376" s="61"/>
      <c r="G376" s="62"/>
      <c r="H376" s="60"/>
      <c r="I376" s="61"/>
      <c r="J376" s="62"/>
      <c r="K376" s="60"/>
      <c r="L376" s="61"/>
      <c r="M376" s="62"/>
      <c r="N376" s="60"/>
      <c r="O376" s="61"/>
      <c r="P376" s="62"/>
      <c r="Q376" s="60"/>
      <c r="R376" s="61"/>
      <c r="S376" s="62"/>
      <c r="T376" s="60"/>
      <c r="U376" s="61"/>
      <c r="V376" s="62"/>
    </row>
    <row r="377" spans="2:22" x14ac:dyDescent="0.3">
      <c r="B377" s="52"/>
      <c r="C377" s="53"/>
      <c r="F377" s="61"/>
      <c r="G377" s="62"/>
      <c r="H377" s="60"/>
      <c r="I377" s="61"/>
      <c r="J377" s="62"/>
      <c r="K377" s="60"/>
      <c r="L377" s="61"/>
      <c r="M377" s="62"/>
      <c r="N377" s="60"/>
      <c r="O377" s="61"/>
      <c r="P377" s="62"/>
      <c r="Q377" s="60"/>
      <c r="R377" s="61"/>
      <c r="S377" s="62"/>
      <c r="T377" s="60"/>
      <c r="U377" s="61"/>
      <c r="V377" s="62"/>
    </row>
    <row r="378" spans="2:22" x14ac:dyDescent="0.3">
      <c r="B378" s="52"/>
      <c r="C378" s="53"/>
      <c r="F378" s="61"/>
      <c r="G378" s="62"/>
      <c r="H378" s="60"/>
      <c r="I378" s="61"/>
      <c r="J378" s="62"/>
      <c r="K378" s="60"/>
      <c r="L378" s="61"/>
      <c r="M378" s="62"/>
      <c r="N378" s="60"/>
      <c r="O378" s="61"/>
      <c r="P378" s="62"/>
      <c r="Q378" s="60"/>
      <c r="R378" s="61"/>
      <c r="S378" s="62"/>
      <c r="T378" s="60"/>
      <c r="U378" s="61"/>
      <c r="V378" s="62"/>
    </row>
    <row r="379" spans="2:22" x14ac:dyDescent="0.3">
      <c r="B379" s="52"/>
      <c r="C379" s="53"/>
      <c r="F379" s="61"/>
      <c r="G379" s="62"/>
      <c r="H379" s="60"/>
      <c r="I379" s="61"/>
      <c r="J379" s="62"/>
      <c r="K379" s="60"/>
      <c r="L379" s="61"/>
      <c r="M379" s="62"/>
      <c r="N379" s="60"/>
      <c r="O379" s="61"/>
      <c r="P379" s="62"/>
      <c r="Q379" s="60"/>
      <c r="R379" s="61"/>
      <c r="S379" s="62"/>
      <c r="T379" s="60"/>
      <c r="U379" s="61"/>
      <c r="V379" s="62"/>
    </row>
    <row r="380" spans="2:22" x14ac:dyDescent="0.3">
      <c r="B380" s="52"/>
      <c r="C380" s="53"/>
      <c r="F380" s="61"/>
      <c r="G380" s="62"/>
      <c r="H380" s="60"/>
      <c r="I380" s="61"/>
      <c r="J380" s="62"/>
      <c r="K380" s="60"/>
      <c r="L380" s="61"/>
      <c r="M380" s="62"/>
      <c r="N380" s="60"/>
      <c r="O380" s="61"/>
      <c r="P380" s="62"/>
      <c r="Q380" s="60"/>
      <c r="R380" s="61"/>
      <c r="S380" s="62"/>
      <c r="T380" s="60"/>
      <c r="U380" s="61"/>
      <c r="V380" s="62"/>
    </row>
    <row r="381" spans="2:22" x14ac:dyDescent="0.3">
      <c r="B381" s="52"/>
      <c r="C381" s="53"/>
      <c r="F381" s="61"/>
      <c r="G381" s="62"/>
      <c r="H381" s="60"/>
      <c r="I381" s="61"/>
      <c r="J381" s="62"/>
      <c r="K381" s="60"/>
      <c r="L381" s="61"/>
      <c r="M381" s="62"/>
      <c r="N381" s="60"/>
      <c r="O381" s="61"/>
      <c r="P381" s="62"/>
      <c r="Q381" s="60"/>
      <c r="R381" s="61"/>
      <c r="S381" s="62"/>
      <c r="T381" s="60"/>
      <c r="U381" s="61"/>
      <c r="V381" s="62"/>
    </row>
    <row r="382" spans="2:22" x14ac:dyDescent="0.3">
      <c r="B382" s="52"/>
      <c r="C382" s="53"/>
      <c r="F382" s="61"/>
      <c r="G382" s="62"/>
      <c r="H382" s="60"/>
      <c r="I382" s="61"/>
      <c r="J382" s="62"/>
      <c r="K382" s="60"/>
      <c r="L382" s="61"/>
      <c r="M382" s="62"/>
      <c r="N382" s="60"/>
      <c r="O382" s="61"/>
      <c r="P382" s="62"/>
      <c r="Q382" s="60"/>
      <c r="R382" s="61"/>
      <c r="S382" s="62"/>
      <c r="T382" s="60"/>
      <c r="U382" s="61"/>
      <c r="V382" s="62"/>
    </row>
    <row r="383" spans="2:22" x14ac:dyDescent="0.3">
      <c r="B383" s="52"/>
      <c r="C383" s="53"/>
      <c r="F383" s="61"/>
      <c r="G383" s="62"/>
      <c r="H383" s="60"/>
      <c r="I383" s="61"/>
      <c r="J383" s="62"/>
      <c r="K383" s="60"/>
      <c r="L383" s="61"/>
      <c r="M383" s="62"/>
      <c r="N383" s="60"/>
      <c r="O383" s="61"/>
      <c r="P383" s="62"/>
      <c r="Q383" s="60"/>
      <c r="R383" s="61"/>
      <c r="S383" s="62"/>
      <c r="T383" s="60"/>
      <c r="U383" s="61"/>
      <c r="V383" s="62"/>
    </row>
    <row r="384" spans="2:22" x14ac:dyDescent="0.3">
      <c r="B384" s="52"/>
      <c r="C384" s="53"/>
      <c r="F384" s="61"/>
      <c r="G384" s="62"/>
      <c r="H384" s="60"/>
      <c r="I384" s="61"/>
      <c r="J384" s="62"/>
      <c r="K384" s="60"/>
      <c r="L384" s="61"/>
      <c r="M384" s="62"/>
      <c r="N384" s="60"/>
      <c r="O384" s="61"/>
      <c r="P384" s="62"/>
      <c r="Q384" s="60"/>
      <c r="R384" s="61"/>
      <c r="S384" s="62"/>
      <c r="T384" s="60"/>
      <c r="U384" s="61"/>
      <c r="V384" s="62"/>
    </row>
    <row r="385" spans="2:22" x14ac:dyDescent="0.3">
      <c r="B385" s="52"/>
      <c r="C385" s="53"/>
      <c r="F385" s="61"/>
      <c r="G385" s="62"/>
      <c r="H385" s="60"/>
      <c r="I385" s="61"/>
      <c r="J385" s="62"/>
      <c r="K385" s="60"/>
      <c r="L385" s="61"/>
      <c r="M385" s="62"/>
      <c r="N385" s="60"/>
      <c r="O385" s="61"/>
      <c r="P385" s="62"/>
      <c r="Q385" s="60"/>
      <c r="R385" s="61"/>
      <c r="S385" s="62"/>
      <c r="T385" s="60"/>
      <c r="U385" s="61"/>
      <c r="V385" s="62"/>
    </row>
    <row r="386" spans="2:22" x14ac:dyDescent="0.3">
      <c r="B386" s="52"/>
      <c r="C386" s="53"/>
      <c r="F386" s="61"/>
      <c r="G386" s="62"/>
      <c r="H386" s="60"/>
      <c r="I386" s="61"/>
      <c r="J386" s="62"/>
      <c r="K386" s="60"/>
      <c r="L386" s="61"/>
      <c r="M386" s="62"/>
      <c r="N386" s="60"/>
      <c r="O386" s="61"/>
      <c r="P386" s="62"/>
      <c r="Q386" s="60"/>
      <c r="R386" s="61"/>
      <c r="S386" s="62"/>
      <c r="T386" s="60"/>
      <c r="U386" s="61"/>
      <c r="V386" s="62"/>
    </row>
    <row r="387" spans="2:22" x14ac:dyDescent="0.3">
      <c r="B387" s="52"/>
      <c r="C387" s="53"/>
      <c r="F387" s="61"/>
      <c r="G387" s="62"/>
      <c r="H387" s="60"/>
      <c r="I387" s="61"/>
      <c r="J387" s="62"/>
      <c r="K387" s="60"/>
      <c r="L387" s="61"/>
      <c r="M387" s="62"/>
      <c r="N387" s="60"/>
      <c r="O387" s="61"/>
      <c r="P387" s="62"/>
      <c r="Q387" s="60"/>
      <c r="R387" s="61"/>
      <c r="S387" s="62"/>
      <c r="T387" s="60"/>
      <c r="U387" s="61"/>
      <c r="V387" s="62"/>
    </row>
    <row r="388" spans="2:22" x14ac:dyDescent="0.3">
      <c r="B388" s="52"/>
      <c r="C388" s="53"/>
      <c r="F388" s="61"/>
      <c r="G388" s="62"/>
      <c r="H388" s="60"/>
      <c r="I388" s="61"/>
      <c r="J388" s="62"/>
      <c r="K388" s="60"/>
      <c r="L388" s="61"/>
      <c r="M388" s="62"/>
      <c r="N388" s="60"/>
      <c r="O388" s="61"/>
      <c r="P388" s="62"/>
      <c r="Q388" s="60"/>
      <c r="R388" s="61"/>
      <c r="S388" s="62"/>
      <c r="T388" s="60"/>
      <c r="U388" s="61"/>
      <c r="V388" s="62"/>
    </row>
    <row r="389" spans="2:22" x14ac:dyDescent="0.3">
      <c r="B389" s="52"/>
      <c r="C389" s="53"/>
      <c r="F389" s="61"/>
      <c r="G389" s="62"/>
      <c r="H389" s="60"/>
      <c r="I389" s="61"/>
      <c r="J389" s="62"/>
      <c r="K389" s="60"/>
      <c r="L389" s="61"/>
      <c r="M389" s="62"/>
      <c r="N389" s="60"/>
      <c r="O389" s="61"/>
      <c r="P389" s="62"/>
      <c r="Q389" s="60"/>
      <c r="R389" s="61"/>
      <c r="S389" s="62"/>
      <c r="T389" s="60"/>
      <c r="U389" s="61"/>
      <c r="V389" s="62"/>
    </row>
    <row r="390" spans="2:22" x14ac:dyDescent="0.3">
      <c r="B390" s="52"/>
      <c r="C390" s="53"/>
      <c r="F390" s="61"/>
      <c r="G390" s="62"/>
      <c r="H390" s="60"/>
      <c r="I390" s="61"/>
      <c r="J390" s="62"/>
      <c r="K390" s="60"/>
      <c r="L390" s="61"/>
      <c r="M390" s="62"/>
      <c r="N390" s="60"/>
      <c r="O390" s="61"/>
      <c r="P390" s="62"/>
      <c r="Q390" s="60"/>
      <c r="R390" s="61"/>
      <c r="S390" s="62"/>
      <c r="T390" s="60"/>
      <c r="U390" s="61"/>
      <c r="V390" s="62"/>
    </row>
    <row r="391" spans="2:22" x14ac:dyDescent="0.3">
      <c r="B391" s="52"/>
      <c r="C391" s="53"/>
      <c r="F391" s="61"/>
      <c r="G391" s="62"/>
      <c r="H391" s="60"/>
      <c r="I391" s="61"/>
      <c r="J391" s="62"/>
      <c r="K391" s="60"/>
      <c r="L391" s="61"/>
      <c r="M391" s="62"/>
      <c r="N391" s="60"/>
      <c r="O391" s="61"/>
      <c r="P391" s="62"/>
      <c r="Q391" s="60"/>
      <c r="R391" s="61"/>
      <c r="S391" s="62"/>
      <c r="T391" s="60"/>
      <c r="U391" s="61"/>
      <c r="V391" s="62"/>
    </row>
    <row r="392" spans="2:22" x14ac:dyDescent="0.3">
      <c r="B392" s="52"/>
      <c r="C392" s="53"/>
      <c r="F392" s="61"/>
      <c r="G392" s="62"/>
      <c r="H392" s="60"/>
      <c r="I392" s="61"/>
      <c r="J392" s="62"/>
      <c r="K392" s="60"/>
      <c r="L392" s="61"/>
      <c r="M392" s="62"/>
      <c r="N392" s="60"/>
      <c r="O392" s="61"/>
      <c r="P392" s="62"/>
      <c r="Q392" s="60"/>
      <c r="R392" s="61"/>
      <c r="S392" s="62"/>
      <c r="T392" s="60"/>
      <c r="U392" s="61"/>
      <c r="V392" s="62"/>
    </row>
    <row r="393" spans="2:22" x14ac:dyDescent="0.3">
      <c r="B393" s="52"/>
      <c r="C393" s="53"/>
      <c r="F393" s="61"/>
      <c r="G393" s="62"/>
      <c r="H393" s="60"/>
      <c r="I393" s="61"/>
      <c r="J393" s="62"/>
      <c r="K393" s="60"/>
      <c r="L393" s="61"/>
      <c r="M393" s="62"/>
      <c r="N393" s="60"/>
      <c r="O393" s="61"/>
      <c r="P393" s="62"/>
      <c r="Q393" s="60"/>
      <c r="R393" s="61"/>
      <c r="S393" s="62"/>
      <c r="T393" s="60"/>
      <c r="U393" s="61"/>
      <c r="V393" s="62"/>
    </row>
    <row r="394" spans="2:22" x14ac:dyDescent="0.3">
      <c r="B394" s="52"/>
      <c r="C394" s="53"/>
      <c r="F394" s="61"/>
      <c r="G394" s="62"/>
      <c r="H394" s="60"/>
      <c r="I394" s="61"/>
      <c r="J394" s="62"/>
      <c r="K394" s="60"/>
      <c r="L394" s="61"/>
      <c r="M394" s="62"/>
      <c r="N394" s="60"/>
      <c r="O394" s="61"/>
      <c r="P394" s="62"/>
      <c r="Q394" s="60"/>
      <c r="R394" s="61"/>
      <c r="S394" s="62"/>
      <c r="T394" s="60"/>
      <c r="U394" s="61"/>
      <c r="V394" s="62"/>
    </row>
    <row r="395" spans="2:22" x14ac:dyDescent="0.3">
      <c r="B395" s="52"/>
      <c r="C395" s="53"/>
      <c r="F395" s="61"/>
      <c r="G395" s="62"/>
      <c r="H395" s="60"/>
      <c r="I395" s="61"/>
      <c r="J395" s="62"/>
      <c r="K395" s="60"/>
      <c r="L395" s="61"/>
      <c r="M395" s="62"/>
      <c r="N395" s="60"/>
      <c r="O395" s="61"/>
      <c r="P395" s="62"/>
      <c r="Q395" s="60"/>
      <c r="R395" s="61"/>
      <c r="S395" s="62"/>
      <c r="T395" s="60"/>
      <c r="U395" s="61"/>
      <c r="V395" s="62"/>
    </row>
    <row r="396" spans="2:22" x14ac:dyDescent="0.3">
      <c r="B396" s="52"/>
      <c r="C396" s="53"/>
      <c r="F396" s="61"/>
      <c r="G396" s="62"/>
      <c r="H396" s="60"/>
      <c r="I396" s="61"/>
      <c r="J396" s="62"/>
      <c r="K396" s="60"/>
      <c r="L396" s="61"/>
      <c r="M396" s="62"/>
      <c r="N396" s="60"/>
      <c r="O396" s="61"/>
      <c r="P396" s="62"/>
      <c r="Q396" s="60"/>
      <c r="R396" s="61"/>
      <c r="S396" s="62"/>
      <c r="T396" s="60"/>
      <c r="U396" s="61"/>
      <c r="V396" s="62"/>
    </row>
    <row r="397" spans="2:22" x14ac:dyDescent="0.3">
      <c r="B397" s="52"/>
      <c r="C397" s="53"/>
      <c r="F397" s="61"/>
      <c r="G397" s="62"/>
      <c r="H397" s="60"/>
      <c r="I397" s="61"/>
      <c r="J397" s="62"/>
      <c r="K397" s="60"/>
      <c r="L397" s="61"/>
      <c r="M397" s="62"/>
      <c r="N397" s="60"/>
      <c r="O397" s="61"/>
      <c r="P397" s="62"/>
      <c r="Q397" s="60"/>
      <c r="R397" s="61"/>
      <c r="S397" s="62"/>
      <c r="T397" s="60"/>
      <c r="U397" s="61"/>
      <c r="V397" s="62"/>
    </row>
    <row r="398" spans="2:22" x14ac:dyDescent="0.3">
      <c r="B398" s="52"/>
      <c r="C398" s="53"/>
      <c r="F398" s="61"/>
      <c r="G398" s="62"/>
      <c r="H398" s="60"/>
      <c r="I398" s="61"/>
      <c r="J398" s="62"/>
      <c r="K398" s="60"/>
      <c r="L398" s="61"/>
      <c r="M398" s="62"/>
      <c r="N398" s="60"/>
      <c r="O398" s="61"/>
      <c r="P398" s="62"/>
      <c r="Q398" s="60"/>
      <c r="R398" s="61"/>
      <c r="S398" s="62"/>
      <c r="T398" s="60"/>
      <c r="U398" s="61"/>
      <c r="V398" s="62"/>
    </row>
    <row r="399" spans="2:22" x14ac:dyDescent="0.3">
      <c r="B399" s="52"/>
      <c r="C399" s="53"/>
      <c r="F399" s="61"/>
      <c r="G399" s="62"/>
      <c r="H399" s="60"/>
      <c r="I399" s="61"/>
      <c r="J399" s="62"/>
      <c r="K399" s="60"/>
      <c r="L399" s="61"/>
      <c r="M399" s="62"/>
      <c r="N399" s="60"/>
      <c r="O399" s="61"/>
      <c r="P399" s="62"/>
      <c r="Q399" s="60"/>
      <c r="R399" s="61"/>
      <c r="S399" s="62"/>
      <c r="T399" s="60"/>
      <c r="U399" s="61"/>
      <c r="V399" s="62"/>
    </row>
    <row r="400" spans="2:22" x14ac:dyDescent="0.3">
      <c r="B400" s="52"/>
      <c r="C400" s="53"/>
      <c r="F400" s="61"/>
      <c r="G400" s="62"/>
      <c r="H400" s="60"/>
      <c r="I400" s="61"/>
      <c r="J400" s="62"/>
      <c r="K400" s="60"/>
      <c r="L400" s="61"/>
      <c r="M400" s="62"/>
      <c r="N400" s="60"/>
      <c r="O400" s="61"/>
      <c r="P400" s="62"/>
      <c r="Q400" s="60"/>
      <c r="R400" s="61"/>
      <c r="S400" s="62"/>
      <c r="T400" s="60"/>
      <c r="U400" s="61"/>
      <c r="V400" s="62"/>
    </row>
    <row r="401" spans="2:22" x14ac:dyDescent="0.3">
      <c r="B401" s="52"/>
      <c r="C401" s="53"/>
      <c r="F401" s="61"/>
      <c r="G401" s="62"/>
      <c r="H401" s="60"/>
      <c r="I401" s="61"/>
      <c r="J401" s="62"/>
      <c r="K401" s="60"/>
      <c r="L401" s="61"/>
      <c r="M401" s="62"/>
      <c r="N401" s="60"/>
      <c r="O401" s="61"/>
      <c r="P401" s="62"/>
      <c r="Q401" s="60"/>
      <c r="R401" s="61"/>
      <c r="S401" s="62"/>
      <c r="T401" s="60"/>
      <c r="U401" s="61"/>
      <c r="V401" s="62"/>
    </row>
    <row r="402" spans="2:22" x14ac:dyDescent="0.3">
      <c r="B402" s="52"/>
      <c r="C402" s="53"/>
      <c r="F402" s="61"/>
      <c r="G402" s="62"/>
      <c r="H402" s="60"/>
      <c r="I402" s="61"/>
      <c r="J402" s="62"/>
      <c r="K402" s="60"/>
      <c r="L402" s="61"/>
      <c r="M402" s="62"/>
      <c r="N402" s="60"/>
      <c r="O402" s="61"/>
      <c r="P402" s="62"/>
      <c r="Q402" s="60"/>
      <c r="R402" s="61"/>
      <c r="S402" s="62"/>
      <c r="T402" s="60"/>
      <c r="U402" s="61"/>
      <c r="V402" s="62"/>
    </row>
    <row r="403" spans="2:22" x14ac:dyDescent="0.3">
      <c r="B403" s="52"/>
      <c r="C403" s="53"/>
      <c r="F403" s="61"/>
      <c r="G403" s="62"/>
      <c r="H403" s="60"/>
      <c r="I403" s="61"/>
      <c r="J403" s="62"/>
      <c r="K403" s="60"/>
      <c r="L403" s="61"/>
      <c r="M403" s="62"/>
      <c r="N403" s="60"/>
      <c r="O403" s="61"/>
      <c r="P403" s="62"/>
      <c r="Q403" s="60"/>
      <c r="R403" s="61"/>
      <c r="S403" s="62"/>
      <c r="T403" s="60"/>
      <c r="U403" s="61"/>
      <c r="V403" s="62"/>
    </row>
    <row r="404" spans="2:22" x14ac:dyDescent="0.3">
      <c r="B404" s="52"/>
      <c r="C404" s="53"/>
      <c r="F404" s="61"/>
      <c r="G404" s="62"/>
      <c r="H404" s="60"/>
      <c r="I404" s="61"/>
      <c r="J404" s="62"/>
      <c r="K404" s="60"/>
      <c r="L404" s="61"/>
      <c r="M404" s="62"/>
      <c r="N404" s="60"/>
      <c r="O404" s="61"/>
      <c r="P404" s="62"/>
      <c r="Q404" s="60"/>
      <c r="R404" s="61"/>
      <c r="S404" s="62"/>
      <c r="T404" s="60"/>
      <c r="U404" s="61"/>
      <c r="V404" s="62"/>
    </row>
    <row r="405" spans="2:22" x14ac:dyDescent="0.3">
      <c r="B405" s="52"/>
      <c r="C405" s="53"/>
      <c r="F405" s="61"/>
      <c r="G405" s="62"/>
      <c r="H405" s="60"/>
      <c r="I405" s="61"/>
      <c r="J405" s="62"/>
      <c r="K405" s="60"/>
      <c r="L405" s="61"/>
      <c r="M405" s="62"/>
      <c r="N405" s="60"/>
      <c r="O405" s="61"/>
      <c r="P405" s="62"/>
      <c r="Q405" s="60"/>
      <c r="R405" s="61"/>
      <c r="S405" s="62"/>
      <c r="T405" s="60"/>
      <c r="U405" s="61"/>
      <c r="V405" s="62"/>
    </row>
    <row r="406" spans="2:22" x14ac:dyDescent="0.3">
      <c r="B406" s="52"/>
      <c r="C406" s="53"/>
      <c r="F406" s="61"/>
      <c r="G406" s="62"/>
      <c r="H406" s="60"/>
      <c r="I406" s="61"/>
      <c r="J406" s="62"/>
      <c r="K406" s="60"/>
      <c r="L406" s="61"/>
      <c r="M406" s="62"/>
      <c r="N406" s="60"/>
      <c r="O406" s="61"/>
      <c r="P406" s="62"/>
      <c r="Q406" s="60"/>
      <c r="R406" s="61"/>
      <c r="S406" s="62"/>
      <c r="T406" s="60"/>
      <c r="U406" s="61"/>
      <c r="V406" s="62"/>
    </row>
    <row r="407" spans="2:22" x14ac:dyDescent="0.3">
      <c r="B407" s="52"/>
      <c r="C407" s="53"/>
      <c r="F407" s="61"/>
      <c r="G407" s="62"/>
      <c r="H407" s="60"/>
      <c r="I407" s="61"/>
      <c r="J407" s="62"/>
      <c r="K407" s="60"/>
      <c r="L407" s="61"/>
      <c r="M407" s="62"/>
      <c r="N407" s="60"/>
      <c r="O407" s="61"/>
      <c r="P407" s="62"/>
      <c r="Q407" s="60"/>
      <c r="R407" s="61"/>
      <c r="S407" s="62"/>
      <c r="T407" s="60"/>
      <c r="U407" s="61"/>
      <c r="V407" s="62"/>
    </row>
    <row r="408" spans="2:22" x14ac:dyDescent="0.3">
      <c r="B408" s="52"/>
      <c r="C408" s="53"/>
      <c r="F408" s="61"/>
      <c r="G408" s="62"/>
      <c r="H408" s="60"/>
      <c r="I408" s="61"/>
      <c r="J408" s="62"/>
      <c r="K408" s="60"/>
      <c r="L408" s="61"/>
      <c r="M408" s="62"/>
      <c r="N408" s="60"/>
      <c r="O408" s="61"/>
      <c r="P408" s="62"/>
      <c r="Q408" s="60"/>
      <c r="R408" s="61"/>
      <c r="S408" s="62"/>
      <c r="T408" s="60"/>
      <c r="U408" s="61"/>
      <c r="V408" s="62"/>
    </row>
    <row r="409" spans="2:22" x14ac:dyDescent="0.3">
      <c r="B409" s="52"/>
      <c r="C409" s="53"/>
      <c r="F409" s="61"/>
      <c r="G409" s="62"/>
      <c r="H409" s="60"/>
      <c r="I409" s="61"/>
      <c r="J409" s="62"/>
      <c r="K409" s="60"/>
      <c r="L409" s="61"/>
      <c r="M409" s="62"/>
      <c r="N409" s="60"/>
      <c r="O409" s="61"/>
      <c r="P409" s="62"/>
      <c r="Q409" s="60"/>
      <c r="R409" s="61"/>
      <c r="S409" s="62"/>
      <c r="T409" s="60"/>
      <c r="U409" s="61"/>
      <c r="V409" s="62"/>
    </row>
    <row r="410" spans="2:22" x14ac:dyDescent="0.3">
      <c r="B410" s="52"/>
      <c r="C410" s="53"/>
      <c r="F410" s="61"/>
      <c r="G410" s="62"/>
      <c r="H410" s="60"/>
      <c r="I410" s="61"/>
      <c r="J410" s="62"/>
      <c r="K410" s="60"/>
      <c r="L410" s="61"/>
      <c r="M410" s="62"/>
      <c r="N410" s="60"/>
      <c r="O410" s="61"/>
      <c r="P410" s="62"/>
      <c r="Q410" s="60"/>
      <c r="R410" s="61"/>
      <c r="S410" s="62"/>
      <c r="T410" s="60"/>
      <c r="U410" s="61"/>
      <c r="V410" s="62"/>
    </row>
    <row r="411" spans="2:22" x14ac:dyDescent="0.3">
      <c r="B411" s="52"/>
      <c r="C411" s="53"/>
      <c r="F411" s="61"/>
      <c r="G411" s="62"/>
      <c r="H411" s="60"/>
      <c r="I411" s="61"/>
      <c r="J411" s="62"/>
      <c r="K411" s="60"/>
      <c r="L411" s="61"/>
      <c r="M411" s="62"/>
      <c r="N411" s="60"/>
      <c r="O411" s="61"/>
      <c r="P411" s="62"/>
      <c r="Q411" s="60"/>
      <c r="R411" s="61"/>
      <c r="S411" s="62"/>
      <c r="T411" s="60"/>
      <c r="U411" s="61"/>
      <c r="V411" s="62"/>
    </row>
    <row r="412" spans="2:22" x14ac:dyDescent="0.3">
      <c r="B412" s="52"/>
      <c r="C412" s="53"/>
      <c r="F412" s="61"/>
      <c r="G412" s="62"/>
      <c r="H412" s="60"/>
      <c r="I412" s="61"/>
      <c r="J412" s="62"/>
      <c r="K412" s="60"/>
      <c r="L412" s="61"/>
      <c r="M412" s="62"/>
      <c r="N412" s="60"/>
      <c r="O412" s="61"/>
      <c r="P412" s="62"/>
      <c r="Q412" s="60"/>
      <c r="R412" s="61"/>
      <c r="S412" s="62"/>
      <c r="T412" s="60"/>
      <c r="U412" s="61"/>
      <c r="V412" s="62"/>
    </row>
    <row r="413" spans="2:22" x14ac:dyDescent="0.3">
      <c r="B413" s="52"/>
      <c r="C413" s="53"/>
      <c r="F413" s="61"/>
      <c r="G413" s="62"/>
      <c r="H413" s="60"/>
      <c r="I413" s="61"/>
      <c r="J413" s="62"/>
      <c r="K413" s="60"/>
      <c r="L413" s="61"/>
      <c r="M413" s="62"/>
      <c r="N413" s="60"/>
      <c r="O413" s="61"/>
      <c r="P413" s="62"/>
      <c r="Q413" s="60"/>
      <c r="R413" s="61"/>
      <c r="S413" s="62"/>
      <c r="T413" s="60"/>
      <c r="U413" s="61"/>
      <c r="V413" s="62"/>
    </row>
    <row r="414" spans="2:22" x14ac:dyDescent="0.3">
      <c r="B414" s="52"/>
      <c r="C414" s="53"/>
      <c r="F414" s="61"/>
      <c r="G414" s="62"/>
      <c r="H414" s="60"/>
      <c r="I414" s="61"/>
      <c r="J414" s="62"/>
      <c r="K414" s="60"/>
      <c r="L414" s="61"/>
      <c r="M414" s="62"/>
      <c r="N414" s="60"/>
      <c r="O414" s="61"/>
      <c r="P414" s="62"/>
      <c r="Q414" s="60"/>
      <c r="R414" s="61"/>
      <c r="S414" s="62"/>
      <c r="T414" s="60"/>
      <c r="U414" s="61"/>
      <c r="V414" s="62"/>
    </row>
    <row r="415" spans="2:22" x14ac:dyDescent="0.3">
      <c r="B415" s="52"/>
      <c r="C415" s="53"/>
      <c r="F415" s="61"/>
      <c r="G415" s="62"/>
      <c r="H415" s="60"/>
      <c r="I415" s="61"/>
      <c r="J415" s="62"/>
      <c r="K415" s="60"/>
      <c r="L415" s="61"/>
      <c r="M415" s="62"/>
      <c r="N415" s="60"/>
      <c r="O415" s="61"/>
      <c r="P415" s="62"/>
      <c r="Q415" s="60"/>
      <c r="R415" s="61"/>
      <c r="S415" s="62"/>
      <c r="T415" s="60"/>
      <c r="U415" s="61"/>
      <c r="V415" s="62"/>
    </row>
    <row r="416" spans="2:22" x14ac:dyDescent="0.3">
      <c r="B416" s="52"/>
      <c r="C416" s="53"/>
      <c r="F416" s="61"/>
      <c r="G416" s="62"/>
      <c r="H416" s="60"/>
      <c r="I416" s="61"/>
      <c r="J416" s="62"/>
      <c r="K416" s="60"/>
      <c r="L416" s="61"/>
      <c r="M416" s="62"/>
      <c r="N416" s="60"/>
      <c r="O416" s="61"/>
      <c r="P416" s="62"/>
      <c r="Q416" s="60"/>
      <c r="R416" s="61"/>
      <c r="S416" s="62"/>
      <c r="T416" s="60"/>
      <c r="U416" s="61"/>
      <c r="V416" s="62"/>
    </row>
    <row r="417" spans="2:22" x14ac:dyDescent="0.3">
      <c r="B417" s="52"/>
      <c r="C417" s="53"/>
      <c r="F417" s="61"/>
      <c r="G417" s="62"/>
      <c r="H417" s="60"/>
      <c r="I417" s="61"/>
      <c r="J417" s="62"/>
      <c r="K417" s="60"/>
      <c r="L417" s="61"/>
      <c r="M417" s="62"/>
      <c r="N417" s="60"/>
      <c r="O417" s="61"/>
      <c r="P417" s="62"/>
      <c r="Q417" s="60"/>
      <c r="R417" s="61"/>
      <c r="S417" s="62"/>
      <c r="T417" s="60"/>
      <c r="U417" s="61"/>
      <c r="V417" s="62"/>
    </row>
    <row r="418" spans="2:22" x14ac:dyDescent="0.3">
      <c r="B418" s="52"/>
      <c r="C418" s="53"/>
      <c r="F418" s="61"/>
      <c r="G418" s="62"/>
      <c r="H418" s="60"/>
      <c r="I418" s="61"/>
      <c r="J418" s="62"/>
      <c r="K418" s="60"/>
      <c r="L418" s="61"/>
      <c r="M418" s="62"/>
      <c r="N418" s="60"/>
      <c r="O418" s="61"/>
      <c r="P418" s="62"/>
      <c r="Q418" s="60"/>
      <c r="R418" s="61"/>
      <c r="S418" s="62"/>
      <c r="T418" s="60"/>
      <c r="U418" s="61"/>
      <c r="V418" s="62"/>
    </row>
    <row r="419" spans="2:22" x14ac:dyDescent="0.3">
      <c r="B419" s="52"/>
      <c r="C419" s="53"/>
      <c r="F419" s="61"/>
      <c r="G419" s="62"/>
      <c r="H419" s="60"/>
      <c r="I419" s="61"/>
      <c r="J419" s="62"/>
      <c r="K419" s="60"/>
      <c r="L419" s="61"/>
      <c r="M419" s="62"/>
      <c r="N419" s="60"/>
      <c r="O419" s="61"/>
      <c r="P419" s="62"/>
      <c r="Q419" s="60"/>
      <c r="R419" s="61"/>
      <c r="S419" s="62"/>
      <c r="T419" s="60"/>
      <c r="U419" s="61"/>
      <c r="V419" s="62"/>
    </row>
    <row r="420" spans="2:22" x14ac:dyDescent="0.3">
      <c r="B420" s="52"/>
      <c r="C420" s="53"/>
      <c r="F420" s="61"/>
      <c r="G420" s="62"/>
      <c r="H420" s="60"/>
      <c r="I420" s="61"/>
      <c r="J420" s="62"/>
      <c r="K420" s="60"/>
      <c r="L420" s="61"/>
      <c r="M420" s="62"/>
      <c r="N420" s="60"/>
      <c r="O420" s="61"/>
      <c r="P420" s="62"/>
      <c r="Q420" s="60"/>
      <c r="R420" s="61"/>
      <c r="S420" s="62"/>
      <c r="T420" s="60"/>
      <c r="U420" s="61"/>
      <c r="V420" s="62"/>
    </row>
    <row r="421" spans="2:22" x14ac:dyDescent="0.3">
      <c r="B421" s="52"/>
      <c r="C421" s="53"/>
      <c r="F421" s="61"/>
      <c r="G421" s="62"/>
      <c r="H421" s="60"/>
      <c r="I421" s="61"/>
      <c r="J421" s="62"/>
      <c r="K421" s="60"/>
      <c r="L421" s="61"/>
      <c r="M421" s="62"/>
      <c r="N421" s="60"/>
      <c r="O421" s="61"/>
      <c r="P421" s="62"/>
      <c r="Q421" s="60"/>
      <c r="R421" s="61"/>
      <c r="S421" s="62"/>
      <c r="T421" s="60"/>
      <c r="U421" s="61"/>
      <c r="V421" s="62"/>
    </row>
    <row r="422" spans="2:22" x14ac:dyDescent="0.3">
      <c r="B422" s="52"/>
      <c r="C422" s="53"/>
      <c r="F422" s="61"/>
      <c r="G422" s="62"/>
      <c r="H422" s="60"/>
      <c r="I422" s="61"/>
      <c r="J422" s="62"/>
      <c r="K422" s="60"/>
      <c r="L422" s="61"/>
      <c r="M422" s="62"/>
      <c r="N422" s="60"/>
      <c r="O422" s="61"/>
      <c r="P422" s="62"/>
      <c r="Q422" s="60"/>
      <c r="R422" s="61"/>
      <c r="S422" s="62"/>
      <c r="T422" s="60"/>
      <c r="U422" s="61"/>
      <c r="V422" s="62"/>
    </row>
    <row r="423" spans="2:22" x14ac:dyDescent="0.3">
      <c r="B423" s="52"/>
      <c r="C423" s="53"/>
      <c r="F423" s="61"/>
      <c r="G423" s="62"/>
      <c r="H423" s="60"/>
      <c r="I423" s="61"/>
      <c r="J423" s="62"/>
      <c r="K423" s="60"/>
      <c r="L423" s="61"/>
      <c r="M423" s="62"/>
      <c r="N423" s="60"/>
      <c r="O423" s="61"/>
      <c r="P423" s="62"/>
      <c r="Q423" s="60"/>
      <c r="R423" s="61"/>
      <c r="S423" s="62"/>
      <c r="T423" s="60"/>
      <c r="U423" s="61"/>
      <c r="V423" s="62"/>
    </row>
    <row r="424" spans="2:22" x14ac:dyDescent="0.3">
      <c r="B424" s="52"/>
      <c r="C424" s="53"/>
      <c r="F424" s="61"/>
      <c r="G424" s="62"/>
      <c r="H424" s="60"/>
      <c r="I424" s="61"/>
      <c r="J424" s="62"/>
      <c r="K424" s="60"/>
      <c r="L424" s="61"/>
      <c r="M424" s="62"/>
      <c r="N424" s="60"/>
      <c r="O424" s="61"/>
      <c r="P424" s="62"/>
      <c r="Q424" s="60"/>
      <c r="R424" s="61"/>
      <c r="S424" s="62"/>
      <c r="T424" s="60"/>
      <c r="U424" s="61"/>
      <c r="V424" s="62"/>
    </row>
    <row r="425" spans="2:22" x14ac:dyDescent="0.3">
      <c r="B425" s="52"/>
      <c r="C425" s="53"/>
      <c r="F425" s="61"/>
      <c r="G425" s="62"/>
      <c r="H425" s="60"/>
      <c r="I425" s="61"/>
      <c r="J425" s="62"/>
      <c r="K425" s="60"/>
      <c r="L425" s="61"/>
      <c r="M425" s="62"/>
      <c r="N425" s="60"/>
      <c r="O425" s="61"/>
      <c r="P425" s="62"/>
      <c r="Q425" s="60"/>
      <c r="R425" s="61"/>
      <c r="S425" s="62"/>
      <c r="T425" s="60"/>
      <c r="U425" s="61"/>
      <c r="V425" s="62"/>
    </row>
    <row r="426" spans="2:22" x14ac:dyDescent="0.3">
      <c r="B426" s="52"/>
      <c r="C426" s="53"/>
      <c r="F426" s="61"/>
      <c r="G426" s="62"/>
      <c r="H426" s="60"/>
      <c r="I426" s="61"/>
      <c r="J426" s="62"/>
      <c r="K426" s="60"/>
      <c r="L426" s="61"/>
      <c r="M426" s="62"/>
      <c r="N426" s="60"/>
      <c r="O426" s="61"/>
      <c r="P426" s="62"/>
      <c r="Q426" s="60"/>
      <c r="R426" s="61"/>
      <c r="S426" s="62"/>
      <c r="T426" s="60"/>
      <c r="U426" s="61"/>
      <c r="V426" s="62"/>
    </row>
    <row r="427" spans="2:22" x14ac:dyDescent="0.3">
      <c r="B427" s="52"/>
      <c r="C427" s="53"/>
      <c r="F427" s="61"/>
      <c r="G427" s="62"/>
      <c r="H427" s="60"/>
      <c r="I427" s="61"/>
      <c r="J427" s="62"/>
      <c r="K427" s="60"/>
      <c r="L427" s="61"/>
      <c r="M427" s="62"/>
      <c r="N427" s="60"/>
      <c r="O427" s="61"/>
      <c r="P427" s="62"/>
      <c r="Q427" s="60"/>
      <c r="R427" s="61"/>
      <c r="S427" s="62"/>
      <c r="T427" s="60"/>
      <c r="U427" s="61"/>
      <c r="V427" s="62"/>
    </row>
    <row r="428" spans="2:22" x14ac:dyDescent="0.3">
      <c r="B428" s="52"/>
      <c r="C428" s="53"/>
      <c r="F428" s="61"/>
      <c r="G428" s="62"/>
      <c r="H428" s="60"/>
      <c r="I428" s="61"/>
      <c r="J428" s="62"/>
      <c r="K428" s="60"/>
      <c r="L428" s="61"/>
      <c r="M428" s="62"/>
      <c r="N428" s="60"/>
      <c r="O428" s="61"/>
      <c r="P428" s="62"/>
      <c r="Q428" s="60"/>
      <c r="R428" s="61"/>
      <c r="S428" s="62"/>
      <c r="T428" s="60"/>
      <c r="U428" s="61"/>
      <c r="V428" s="62"/>
    </row>
    <row r="429" spans="2:22" x14ac:dyDescent="0.3">
      <c r="B429" s="52"/>
      <c r="C429" s="53"/>
      <c r="F429" s="61"/>
      <c r="G429" s="62"/>
      <c r="H429" s="60"/>
      <c r="I429" s="61"/>
      <c r="J429" s="62"/>
      <c r="K429" s="60"/>
      <c r="L429" s="61"/>
      <c r="M429" s="62"/>
      <c r="N429" s="60"/>
      <c r="O429" s="61"/>
      <c r="P429" s="62"/>
      <c r="Q429" s="60"/>
      <c r="R429" s="61"/>
      <c r="S429" s="62"/>
      <c r="T429" s="60"/>
      <c r="U429" s="61"/>
      <c r="V429" s="62"/>
    </row>
    <row r="430" spans="2:22" x14ac:dyDescent="0.3">
      <c r="B430" s="52"/>
      <c r="C430" s="53"/>
      <c r="F430" s="61"/>
      <c r="G430" s="62"/>
      <c r="H430" s="60"/>
      <c r="I430" s="61"/>
      <c r="J430" s="62"/>
      <c r="K430" s="60"/>
      <c r="L430" s="61"/>
      <c r="M430" s="62"/>
      <c r="N430" s="60"/>
      <c r="O430" s="61"/>
      <c r="P430" s="62"/>
      <c r="Q430" s="60"/>
      <c r="R430" s="61"/>
      <c r="S430" s="62"/>
      <c r="T430" s="60"/>
      <c r="U430" s="61"/>
      <c r="V430" s="62"/>
    </row>
    <row r="431" spans="2:22" x14ac:dyDescent="0.3">
      <c r="B431" s="52"/>
      <c r="C431" s="53"/>
      <c r="F431" s="61"/>
      <c r="G431" s="62"/>
      <c r="H431" s="60"/>
      <c r="I431" s="61"/>
      <c r="J431" s="62"/>
      <c r="K431" s="60"/>
      <c r="L431" s="61"/>
      <c r="M431" s="62"/>
      <c r="N431" s="60"/>
      <c r="O431" s="61"/>
      <c r="P431" s="62"/>
      <c r="Q431" s="60"/>
      <c r="R431" s="61"/>
      <c r="S431" s="62"/>
      <c r="T431" s="60"/>
      <c r="U431" s="61"/>
      <c r="V431" s="62"/>
    </row>
  </sheetData>
  <protectedRanges>
    <protectedRange sqref="F17:V432" name="Range2"/>
    <protectedRange sqref="F12" name="Range1"/>
  </protectedRanges>
  <mergeCells count="8">
    <mergeCell ref="R14:S14"/>
    <mergeCell ref="U14:V14"/>
    <mergeCell ref="B6:P6"/>
    <mergeCell ref="F12:G12"/>
    <mergeCell ref="F14:G14"/>
    <mergeCell ref="I14:J14"/>
    <mergeCell ref="L14:M14"/>
    <mergeCell ref="O14:P14"/>
  </mergeCells>
  <pageMargins left="0.2" right="0.2" top="0.25" bottom="0.5" header="0.3" footer="0.3"/>
  <pageSetup scale="48" orientation="portrait" r:id="rId1"/>
  <headerFooter>
    <oddFooter>&amp;L&amp;A&amp;CPage &amp;P of &amp;N</oddFooter>
  </headerFooter>
  <colBreaks count="2" manualBreakCount="2">
    <brk id="11" max="116" man="1"/>
    <brk id="17" max="116"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xr:uid="{7139E5D9-FC48-4123-8ECE-C49EE7706773}">
          <x14:formula1>
            <xm:f>'Instructions &amp; Info'!$C$64:$C$65</xm:f>
          </x14:formula1>
          <xm:sqref>F12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ABCA8-2142-4B75-A359-FA50856EAF97}">
  <sheetPr codeName="Sheet13">
    <tabColor theme="6" tint="0.79998168889431442"/>
  </sheetPr>
  <dimension ref="B1:G41"/>
  <sheetViews>
    <sheetView workbookViewId="0">
      <selection activeCell="C20" sqref="C20"/>
    </sheetView>
  </sheetViews>
  <sheetFormatPr defaultColWidth="8.59765625" defaultRowHeight="14.4" x14ac:dyDescent="0.3"/>
  <cols>
    <col min="1" max="1" width="1.5" style="1" customWidth="1"/>
    <col min="2" max="2" width="17.09765625" style="1" customWidth="1"/>
    <col min="3" max="3" width="56.59765625" style="1" customWidth="1"/>
    <col min="4" max="4" width="16.09765625" style="1" customWidth="1"/>
    <col min="5" max="5" width="30.3984375" style="1" customWidth="1"/>
    <col min="6" max="6" width="19.09765625" style="1" customWidth="1"/>
    <col min="7" max="7" width="17.59765625" style="1" customWidth="1"/>
    <col min="8" max="10" width="8.59765625" style="1"/>
    <col min="11" max="11" width="15.59765625" style="1" customWidth="1"/>
    <col min="12" max="16384" width="8.59765625" style="1"/>
  </cols>
  <sheetData>
    <row r="1" spans="2:7" s="22" customFormat="1" ht="15.6" x14ac:dyDescent="0.3">
      <c r="B1" s="20" t="str">
        <f>INPUT!$C$3</f>
        <v>Albemarle County</v>
      </c>
    </row>
    <row r="2" spans="2:7" s="22" customFormat="1" ht="15.6" x14ac:dyDescent="0.3">
      <c r="B2" s="20" t="str">
        <f>INPUT!$D$11</f>
        <v>RFP#&lt;######&gt;</v>
      </c>
    </row>
    <row r="3" spans="2:7" s="22" customFormat="1" ht="15.6" x14ac:dyDescent="0.3">
      <c r="B3" s="20" t="str">
        <f>INPUT!$C$23</f>
        <v>Medical</v>
      </c>
    </row>
    <row r="4" spans="2:7" s="22" customFormat="1" ht="15.6" x14ac:dyDescent="0.3">
      <c r="B4" s="23" t="str">
        <f>INPUT!F39</f>
        <v>Financial Proposal Form 5.0 - Performance Guarantees</v>
      </c>
    </row>
    <row r="5" spans="2:7" ht="18" x14ac:dyDescent="0.3">
      <c r="B5" s="8"/>
    </row>
    <row r="6" spans="2:7" s="66" customFormat="1" ht="31.65" customHeight="1" x14ac:dyDescent="0.25">
      <c r="B6" s="412" t="s">
        <v>453</v>
      </c>
      <c r="C6" s="412"/>
      <c r="D6" s="412"/>
      <c r="E6" s="412"/>
      <c r="F6" s="412"/>
    </row>
    <row r="7" spans="2:7" s="66" customFormat="1" ht="13.2" x14ac:dyDescent="0.25">
      <c r="B7" s="413" t="s">
        <v>454</v>
      </c>
      <c r="C7" s="413"/>
      <c r="D7" s="413"/>
      <c r="E7" s="413"/>
      <c r="F7" s="413"/>
    </row>
    <row r="8" spans="2:7" s="66" customFormat="1" ht="13.8" thickBot="1" x14ac:dyDescent="0.3">
      <c r="B8" s="413"/>
      <c r="C8" s="413"/>
      <c r="D8" s="413"/>
      <c r="E8" s="413"/>
      <c r="F8" s="413"/>
    </row>
    <row r="9" spans="2:7" s="66" customFormat="1" ht="13.8" thickBot="1" x14ac:dyDescent="0.3">
      <c r="B9" s="88"/>
      <c r="C9" s="89" t="s">
        <v>243</v>
      </c>
      <c r="D9" s="395">
        <f>'Instructions &amp; Info'!$C$59</f>
        <v>0</v>
      </c>
      <c r="E9" s="397"/>
      <c r="F9" s="88"/>
    </row>
    <row r="10" spans="2:7" s="66" customFormat="1" ht="13.2" x14ac:dyDescent="0.25">
      <c r="B10" s="88"/>
      <c r="C10" s="88"/>
      <c r="D10" s="88"/>
      <c r="E10" s="88"/>
      <c r="F10" s="88"/>
    </row>
    <row r="11" spans="2:7" s="66" customFormat="1" ht="13.2" x14ac:dyDescent="0.25">
      <c r="B11" s="280" t="s">
        <v>455</v>
      </c>
      <c r="C11" s="281"/>
      <c r="D11" s="282"/>
      <c r="E11" s="283" t="s">
        <v>456</v>
      </c>
      <c r="F11" s="284"/>
    </row>
    <row r="12" spans="2:7" s="66" customFormat="1" ht="13.2" x14ac:dyDescent="0.25">
      <c r="B12" s="280" t="s">
        <v>457</v>
      </c>
      <c r="C12" s="281"/>
      <c r="D12" s="282"/>
      <c r="E12" s="283" t="s">
        <v>456</v>
      </c>
      <c r="F12" s="284"/>
    </row>
    <row r="13" spans="2:7" s="66" customFormat="1" ht="13.2" x14ac:dyDescent="0.25">
      <c r="B13" s="88"/>
      <c r="C13" s="88"/>
      <c r="D13" s="88"/>
      <c r="E13" s="88"/>
      <c r="F13" s="88"/>
    </row>
    <row r="14" spans="2:7" s="66" customFormat="1" ht="27" thickBot="1" x14ac:dyDescent="0.3">
      <c r="B14" s="90" t="s">
        <v>458</v>
      </c>
      <c r="C14" s="90" t="s">
        <v>459</v>
      </c>
      <c r="D14" s="90" t="s">
        <v>353</v>
      </c>
      <c r="E14" s="90" t="s">
        <v>460</v>
      </c>
      <c r="F14" s="90" t="s">
        <v>461</v>
      </c>
      <c r="G14" s="90" t="s">
        <v>352</v>
      </c>
    </row>
    <row r="15" spans="2:7" s="66" customFormat="1" ht="27" thickTop="1" x14ac:dyDescent="0.25">
      <c r="B15" s="414" t="s">
        <v>363</v>
      </c>
      <c r="C15" s="91" t="s">
        <v>462</v>
      </c>
      <c r="D15" s="92" t="s">
        <v>251</v>
      </c>
      <c r="E15" s="93"/>
      <c r="F15" s="94"/>
      <c r="G15" s="93" t="s">
        <v>251</v>
      </c>
    </row>
    <row r="16" spans="2:7" s="66" customFormat="1" ht="26.4" x14ac:dyDescent="0.25">
      <c r="B16" s="415"/>
      <c r="C16" s="95" t="s">
        <v>463</v>
      </c>
      <c r="D16" s="92" t="s">
        <v>251</v>
      </c>
      <c r="E16" s="96"/>
      <c r="F16" s="97"/>
      <c r="G16" s="93" t="s">
        <v>251</v>
      </c>
    </row>
    <row r="17" spans="2:7" s="66" customFormat="1" ht="39.6" x14ac:dyDescent="0.25">
      <c r="B17" s="415" t="s">
        <v>464</v>
      </c>
      <c r="C17" s="95" t="s">
        <v>465</v>
      </c>
      <c r="D17" s="92" t="s">
        <v>251</v>
      </c>
      <c r="E17" s="96"/>
      <c r="F17" s="97"/>
      <c r="G17" s="93" t="s">
        <v>251</v>
      </c>
    </row>
    <row r="18" spans="2:7" s="66" customFormat="1" ht="26.4" x14ac:dyDescent="0.25">
      <c r="B18" s="415"/>
      <c r="C18" s="95" t="s">
        <v>466</v>
      </c>
      <c r="D18" s="92" t="s">
        <v>251</v>
      </c>
      <c r="E18" s="96"/>
      <c r="F18" s="97"/>
      <c r="G18" s="93" t="s">
        <v>251</v>
      </c>
    </row>
    <row r="19" spans="2:7" s="66" customFormat="1" ht="28.5" customHeight="1" x14ac:dyDescent="0.25">
      <c r="B19" s="415"/>
      <c r="C19" s="95" t="s">
        <v>467</v>
      </c>
      <c r="D19" s="92" t="s">
        <v>251</v>
      </c>
      <c r="E19" s="96"/>
      <c r="F19" s="97"/>
      <c r="G19" s="93" t="s">
        <v>251</v>
      </c>
    </row>
    <row r="20" spans="2:7" s="66" customFormat="1" ht="39.6" x14ac:dyDescent="0.25">
      <c r="B20" s="417" t="s">
        <v>468</v>
      </c>
      <c r="C20" s="95" t="s">
        <v>469</v>
      </c>
      <c r="D20" s="92" t="s">
        <v>251</v>
      </c>
      <c r="E20" s="96"/>
      <c r="F20" s="97"/>
      <c r="G20" s="93" t="s">
        <v>251</v>
      </c>
    </row>
    <row r="21" spans="2:7" s="66" customFormat="1" ht="39.6" x14ac:dyDescent="0.25">
      <c r="B21" s="417"/>
      <c r="C21" s="95" t="s">
        <v>470</v>
      </c>
      <c r="D21" s="92" t="s">
        <v>251</v>
      </c>
      <c r="E21" s="96"/>
      <c r="F21" s="97"/>
      <c r="G21" s="93" t="s">
        <v>251</v>
      </c>
    </row>
    <row r="22" spans="2:7" s="66" customFormat="1" ht="43.5" customHeight="1" x14ac:dyDescent="0.25">
      <c r="B22" s="415" t="s">
        <v>471</v>
      </c>
      <c r="C22" s="95" t="s">
        <v>472</v>
      </c>
      <c r="D22" s="92" t="s">
        <v>251</v>
      </c>
      <c r="E22" s="96"/>
      <c r="F22" s="98"/>
      <c r="G22" s="93" t="s">
        <v>251</v>
      </c>
    </row>
    <row r="23" spans="2:7" s="66" customFormat="1" ht="27.75" customHeight="1" x14ac:dyDescent="0.25">
      <c r="B23" s="415"/>
      <c r="C23" s="99" t="s">
        <v>473</v>
      </c>
      <c r="D23" s="92" t="s">
        <v>251</v>
      </c>
      <c r="E23" s="96"/>
      <c r="F23" s="98"/>
      <c r="G23" s="93" t="s">
        <v>251</v>
      </c>
    </row>
    <row r="24" spans="2:7" s="66" customFormat="1" ht="30" customHeight="1" x14ac:dyDescent="0.25">
      <c r="B24" s="415" t="s">
        <v>474</v>
      </c>
      <c r="C24" s="99" t="s">
        <v>475</v>
      </c>
      <c r="D24" s="92" t="s">
        <v>251</v>
      </c>
      <c r="E24" s="96"/>
      <c r="F24" s="97"/>
      <c r="G24" s="93" t="s">
        <v>251</v>
      </c>
    </row>
    <row r="25" spans="2:7" s="66" customFormat="1" ht="26.4" x14ac:dyDescent="0.25">
      <c r="B25" s="415"/>
      <c r="C25" s="99" t="s">
        <v>476</v>
      </c>
      <c r="D25" s="92" t="s">
        <v>251</v>
      </c>
      <c r="E25" s="96"/>
      <c r="F25" s="97"/>
      <c r="G25" s="93" t="s">
        <v>251</v>
      </c>
    </row>
    <row r="26" spans="2:7" s="66" customFormat="1" ht="25.5" customHeight="1" x14ac:dyDescent="0.25">
      <c r="B26" s="418" t="s">
        <v>477</v>
      </c>
      <c r="C26" s="95" t="s">
        <v>478</v>
      </c>
      <c r="D26" s="92" t="s">
        <v>251</v>
      </c>
      <c r="E26" s="96"/>
      <c r="F26" s="98"/>
      <c r="G26" s="93" t="s">
        <v>251</v>
      </c>
    </row>
    <row r="27" spans="2:7" s="66" customFormat="1" ht="39.6" x14ac:dyDescent="0.25">
      <c r="B27" s="418"/>
      <c r="C27" s="99" t="s">
        <v>479</v>
      </c>
      <c r="D27" s="92" t="s">
        <v>251</v>
      </c>
      <c r="E27" s="96"/>
      <c r="F27" s="98"/>
      <c r="G27" s="93" t="s">
        <v>251</v>
      </c>
    </row>
    <row r="28" spans="2:7" s="66" customFormat="1" ht="39.6" x14ac:dyDescent="0.25">
      <c r="B28" s="418"/>
      <c r="C28" s="99" t="s">
        <v>480</v>
      </c>
      <c r="D28" s="92" t="s">
        <v>251</v>
      </c>
      <c r="E28" s="96"/>
      <c r="F28" s="97"/>
      <c r="G28" s="93" t="s">
        <v>251</v>
      </c>
    </row>
    <row r="29" spans="2:7" s="66" customFormat="1" ht="39.6" x14ac:dyDescent="0.25">
      <c r="B29" s="418"/>
      <c r="C29" s="99" t="s">
        <v>481</v>
      </c>
      <c r="D29" s="92" t="s">
        <v>251</v>
      </c>
      <c r="E29" s="96"/>
      <c r="F29" s="97"/>
      <c r="G29" s="93" t="s">
        <v>251</v>
      </c>
    </row>
    <row r="30" spans="2:7" s="66" customFormat="1" ht="25.5" customHeight="1" x14ac:dyDescent="0.25">
      <c r="B30" s="418" t="s">
        <v>482</v>
      </c>
      <c r="C30" s="99" t="s">
        <v>483</v>
      </c>
      <c r="D30" s="92" t="s">
        <v>251</v>
      </c>
      <c r="E30" s="96"/>
      <c r="F30" s="97"/>
      <c r="G30" s="93" t="s">
        <v>251</v>
      </c>
    </row>
    <row r="31" spans="2:7" s="66" customFormat="1" ht="25.5" customHeight="1" x14ac:dyDescent="0.25">
      <c r="B31" s="418"/>
      <c r="C31" s="99" t="s">
        <v>484</v>
      </c>
      <c r="D31" s="92" t="s">
        <v>251</v>
      </c>
      <c r="E31" s="96"/>
      <c r="F31" s="97"/>
      <c r="G31" s="93" t="s">
        <v>251</v>
      </c>
    </row>
    <row r="32" spans="2:7" s="66" customFormat="1" ht="25.5" customHeight="1" x14ac:dyDescent="0.25">
      <c r="B32" s="418"/>
      <c r="C32" s="99" t="s">
        <v>485</v>
      </c>
      <c r="D32" s="92" t="s">
        <v>251</v>
      </c>
      <c r="E32" s="96"/>
      <c r="F32" s="98"/>
      <c r="G32" s="93" t="s">
        <v>251</v>
      </c>
    </row>
    <row r="33" spans="2:7" s="66" customFormat="1" ht="25.5" customHeight="1" x14ac:dyDescent="0.25">
      <c r="B33" s="418"/>
      <c r="C33" s="99" t="s">
        <v>486</v>
      </c>
      <c r="D33" s="92" t="s">
        <v>251</v>
      </c>
      <c r="E33" s="96"/>
      <c r="F33" s="97"/>
      <c r="G33" s="93" t="s">
        <v>251</v>
      </c>
    </row>
    <row r="34" spans="2:7" s="66" customFormat="1" ht="25.5" customHeight="1" x14ac:dyDescent="0.25">
      <c r="B34" s="418"/>
      <c r="C34" s="99" t="s">
        <v>487</v>
      </c>
      <c r="D34" s="92" t="s">
        <v>251</v>
      </c>
      <c r="E34" s="96"/>
      <c r="F34" s="97"/>
      <c r="G34" s="93" t="s">
        <v>251</v>
      </c>
    </row>
    <row r="35" spans="2:7" s="66" customFormat="1" ht="39" customHeight="1" x14ac:dyDescent="0.25">
      <c r="B35" s="418"/>
      <c r="C35" s="99" t="s">
        <v>488</v>
      </c>
      <c r="D35" s="92" t="s">
        <v>251</v>
      </c>
      <c r="E35" s="96"/>
      <c r="F35" s="97"/>
      <c r="G35" s="93" t="s">
        <v>251</v>
      </c>
    </row>
    <row r="36" spans="2:7" s="66" customFormat="1" ht="13.2" x14ac:dyDescent="0.25">
      <c r="B36" s="418"/>
      <c r="C36" s="99" t="s">
        <v>489</v>
      </c>
      <c r="D36" s="92" t="s">
        <v>251</v>
      </c>
      <c r="E36" s="96"/>
      <c r="F36" s="98"/>
      <c r="G36" s="93" t="s">
        <v>251</v>
      </c>
    </row>
    <row r="37" spans="2:7" s="66" customFormat="1" ht="41.25" customHeight="1" x14ac:dyDescent="0.25">
      <c r="B37" s="417" t="s">
        <v>490</v>
      </c>
      <c r="C37" s="99" t="s">
        <v>491</v>
      </c>
      <c r="D37" s="92" t="s">
        <v>251</v>
      </c>
      <c r="E37" s="96"/>
      <c r="F37" s="97"/>
      <c r="G37" s="93" t="s">
        <v>251</v>
      </c>
    </row>
    <row r="38" spans="2:7" s="66" customFormat="1" ht="41.25" customHeight="1" x14ac:dyDescent="0.25">
      <c r="B38" s="417"/>
      <c r="C38" s="99" t="s">
        <v>492</v>
      </c>
      <c r="D38" s="92" t="s">
        <v>251</v>
      </c>
      <c r="E38" s="96"/>
      <c r="F38" s="97"/>
      <c r="G38" s="93" t="s">
        <v>251</v>
      </c>
    </row>
    <row r="39" spans="2:7" s="66" customFormat="1" ht="46.5" customHeight="1" x14ac:dyDescent="0.25">
      <c r="B39" s="100" t="s">
        <v>493</v>
      </c>
      <c r="C39" s="99" t="s">
        <v>494</v>
      </c>
      <c r="D39" s="92" t="s">
        <v>251</v>
      </c>
      <c r="E39" s="96"/>
      <c r="F39" s="98"/>
      <c r="G39" s="93" t="s">
        <v>251</v>
      </c>
    </row>
    <row r="40" spans="2:7" s="66" customFormat="1" ht="13.2" x14ac:dyDescent="0.25">
      <c r="B40" s="101" t="s">
        <v>495</v>
      </c>
      <c r="C40" s="102"/>
      <c r="D40" s="43"/>
      <c r="E40" s="44"/>
      <c r="F40" s="87">
        <f>SUM(F15:F39)</f>
        <v>0</v>
      </c>
      <c r="G40" s="149" t="s">
        <v>251</v>
      </c>
    </row>
    <row r="41" spans="2:7" s="66" customFormat="1" ht="13.2" x14ac:dyDescent="0.25">
      <c r="B41" s="416" t="s">
        <v>496</v>
      </c>
      <c r="C41" s="416"/>
      <c r="D41" s="416"/>
      <c r="E41" s="416"/>
      <c r="F41" s="252"/>
    </row>
  </sheetData>
  <sheetProtection sheet="1" formatCells="0" formatColumns="0" formatRows="0" autoFilter="0"/>
  <protectedRanges>
    <protectedRange sqref="D15:G40" name="Range2"/>
    <protectedRange sqref="F11:F12" name="Range1"/>
  </protectedRanges>
  <mergeCells count="12">
    <mergeCell ref="B41:E41"/>
    <mergeCell ref="B20:B21"/>
    <mergeCell ref="B22:B23"/>
    <mergeCell ref="B24:B25"/>
    <mergeCell ref="B26:B29"/>
    <mergeCell ref="B30:B36"/>
    <mergeCell ref="B37:B38"/>
    <mergeCell ref="B6:F6"/>
    <mergeCell ref="B7:F8"/>
    <mergeCell ref="B15:B16"/>
    <mergeCell ref="B17:B19"/>
    <mergeCell ref="D9:E9"/>
  </mergeCells>
  <dataValidations count="3">
    <dataValidation type="textLength" allowBlank="1" showInputMessage="1" showErrorMessage="1" sqref="F32:F33 E39:F39 E26:F28 E17:E21 E36:F37 F17 F20 E30:E33 E15:F15 F30 E22:F24" xr:uid="{D4420265-182D-40D5-B31D-E7ACAAF7DDC3}">
      <formula1>1</formula1>
      <formula2>700</formula2>
    </dataValidation>
    <dataValidation type="list" allowBlank="1" showInputMessage="1" showErrorMessage="1" sqref="D15:D39" xr:uid="{F8DD823C-6F0A-4C0E-9199-B1C302C17120}">
      <formula1>"&lt;Select One&gt;,Confirmed,Not Confirmed,Deviation"</formula1>
    </dataValidation>
    <dataValidation type="list" allowBlank="1" showInputMessage="1" showErrorMessage="1" sqref="G15:G40" xr:uid="{A5702D94-DECE-4544-A088-593D1F13FCC1}">
      <formula1>"&lt;Select One&gt;,Annually,Quarterly,Monthly,N/A"</formula1>
    </dataValidation>
  </dataValidations>
  <pageMargins left="0.2" right="0.2" top="0.25" bottom="0.5" header="0.3" footer="0.3"/>
  <pageSetup scale="58" orientation="portrait" r:id="rId1"/>
  <headerFooter>
    <oddFooter>&amp;L&amp;A&amp;CPage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7" ma:contentTypeDescription="Create a new document." ma:contentTypeScope="" ma:versionID="2ba8b58dfd27e5531508f7f67202270f">
  <xsd:schema xmlns:xsd="http://www.w3.org/2001/XMLSchema" xmlns:xs="http://www.w3.org/2001/XMLSchema" xmlns:p="http://schemas.microsoft.com/office/2006/metadata/properties" xmlns:ns2="45c2bb3e-301a-4cf2-b38f-bbd867faa639" targetNamespace="http://schemas.microsoft.com/office/2006/metadata/properties" ma:root="true" ma:fieldsID="35e86c129b4ce74e48c3ef974d4fd2f1"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B0BB59-6876-40A9-A344-CD0E514A8558}">
  <ds:schemaRefs>
    <ds:schemaRef ds:uri="45c2bb3e-301a-4cf2-b38f-bbd867faa639"/>
    <ds:schemaRef ds:uri="http://purl.org/dc/elements/1.1/"/>
    <ds:schemaRef ds:uri="http://www.w3.org/XML/1998/namespace"/>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9DF932EE-080E-4BBA-B2DD-BB7C33151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ECE1B3-4FE4-43CB-826B-623726DBA6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Rate History</vt:lpstr>
      <vt:lpstr>INPUT</vt:lpstr>
      <vt:lpstr>Instructions &amp; Info</vt:lpstr>
      <vt:lpstr>REPRICING FILE</vt:lpstr>
      <vt:lpstr>FF 1.0 MED Q</vt:lpstr>
      <vt:lpstr>FF 2.0 MED ASO Fee</vt:lpstr>
      <vt:lpstr>FF 3.0 MED Care Management</vt:lpstr>
      <vt:lpstr>FF 4.1 MED Repricing Summary</vt:lpstr>
      <vt:lpstr>FF 4.0 MED Discounts</vt:lpstr>
      <vt:lpstr>FF 5.0 MED Allowed</vt:lpstr>
      <vt:lpstr>FF 5.0 PG</vt:lpstr>
      <vt:lpstr>'FF 1.0 MED Q'!Print_Area</vt:lpstr>
      <vt:lpstr>'FF 2.0 MED ASO Fee'!Print_Area</vt:lpstr>
      <vt:lpstr>'FF 3.0 MED Care Management'!Print_Area</vt:lpstr>
      <vt:lpstr>'FF 4.0 MED Discounts'!Print_Area</vt:lpstr>
      <vt:lpstr>'FF 4.1 MED Repricing Summary'!Print_Area</vt:lpstr>
      <vt:lpstr>'FF 5.0 MED Allowed'!Print_Area</vt:lpstr>
      <vt:lpstr>'FF 5.0 PG'!Print_Area</vt:lpstr>
      <vt:lpstr>INPUT!Print_Area</vt:lpstr>
      <vt:lpstr>'Instructions &amp; Info'!Print_Area</vt:lpstr>
      <vt:lpstr>'REPRICING FILE'!Print_Area</vt:lpstr>
      <vt:lpstr>'FF 1.0 MED Q'!Print_Titles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Vidhi Danak</cp:lastModifiedBy>
  <cp:revision/>
  <dcterms:created xsi:type="dcterms:W3CDTF">2024-09-01T20:30:41Z</dcterms:created>
  <dcterms:modified xsi:type="dcterms:W3CDTF">2026-10-01T19:48:39Z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