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boltonpartners-my.sharepoint.com/personal/ameekins_boltonusa_com/Documents/Albemarle 2027 RFP/04_Vision/"/>
    </mc:Choice>
  </mc:AlternateContent>
  <xr:revisionPtr revIDLastSave="0" documentId="8_{D265A489-B5E3-448A-9CC8-CA0DA15B81BB}" xr6:coauthVersionLast="47" xr6:coauthVersionMax="47" xr10:uidLastSave="{00000000-0000-0000-0000-000000000000}"/>
  <bookViews>
    <workbookView xWindow="38280" yWindow="-120" windowWidth="38640" windowHeight="21120" firstSheet="2" activeTab="2" xr2:uid="{632E6034-4D1E-4C7E-9D85-9B625886E9FF}"/>
  </bookViews>
  <sheets>
    <sheet name="Rate History" sheetId="49" state="hidden" r:id="rId1"/>
    <sheet name="INPUT" sheetId="2" state="hidden" r:id="rId2"/>
    <sheet name="Instructions &amp; Info" sheetId="77" r:id="rId3"/>
    <sheet name="REPRICING FILE" sheetId="68" state="hidden" r:id="rId4"/>
    <sheet name="TF 1.0 GENERAL Q" sheetId="10" r:id="rId5"/>
    <sheet name="TF 1.0 VIS Q" sheetId="47" r:id="rId6"/>
    <sheet name="TF 2.0 VIS GEO" sheetId="78" r:id="rId7"/>
    <sheet name="TF 3.0 VIS by County" sheetId="13" r:id="rId8"/>
    <sheet name="TF 4.0 VIS Top Providers" sheetId="14" r:id="rId9"/>
    <sheet name="TF 5.0 VIS Plan Design" sheetId="16" r:id="rId10"/>
    <sheet name="TF 6.0 VIS Retail Chains" sheetId="11" r:id="rId11"/>
    <sheet name="TF 11.0 Deviations" sheetId="17" r:id="rId12"/>
    <sheet name="TF 12.0 Key Diff" sheetId="18" r:id="rId13"/>
    <sheet name="TF 13.0 REF" sheetId="19" r:id="rId14"/>
  </sheets>
  <definedNames>
    <definedName name="_xlnm._FilterDatabase" localSheetId="1" hidden="1">INPUT!$C$35:$F$93</definedName>
    <definedName name="_xlnm.Print_Area" localSheetId="1">INPUT!$B$1</definedName>
    <definedName name="_xlnm.Print_Area" localSheetId="2">'Instructions &amp; Info'!$B$1:$D$63</definedName>
    <definedName name="_xlnm.Print_Area" localSheetId="3">'REPRICING FILE'!$A$1:$D$36</definedName>
    <definedName name="_xlnm.Print_Area" localSheetId="4">'TF 1.0 GENERAL Q'!$B$1:$F$150</definedName>
    <definedName name="_xlnm.Print_Area" localSheetId="5">'TF 1.0 VIS Q'!$B$1:$F$59</definedName>
    <definedName name="_xlnm.Print_Area" localSheetId="13">'TF 13.0 REF'!$A$1:$D$53</definedName>
    <definedName name="_xlnm.Print_Area" localSheetId="6">'TF 2.0 VIS GEO'!$A$1:$H$22</definedName>
    <definedName name="_xlnm.Print_Area" localSheetId="7">'TF 3.0 VIS by County'!$A$1:$F$22</definedName>
    <definedName name="_xlnm.Print_Area" localSheetId="8">'TF 4.0 VIS Top Providers'!$A$1:$N$50</definedName>
    <definedName name="_xlnm.Print_Titles" localSheetId="4">'TF 1.0 GENERAL Q'!$9:$10</definedName>
    <definedName name="_xlnm.Print_Titles" localSheetId="5">'TF 1.0 VIS Q'!$9:$10</definedName>
    <definedName name="_xlnm.Print_Titles" localSheetId="8">'TF 4.0 VIS Top Providers'!$B:$H,'TF 4.0 VIS Top Providers'!$9:$11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47" l="1"/>
  <c r="G47" i="47"/>
  <c r="B80" i="10"/>
  <c r="B77" i="10"/>
  <c r="B78" i="10" s="1"/>
  <c r="G78" i="10"/>
  <c r="G77" i="10"/>
  <c r="G21" i="10"/>
  <c r="D15" i="78" l="1"/>
  <c r="I107" i="2" l="1"/>
  <c r="B21" i="13" s="1"/>
  <c r="H107" i="2"/>
  <c r="B20" i="13" s="1"/>
  <c r="G107" i="2"/>
  <c r="B19" i="13" s="1"/>
  <c r="F107" i="2"/>
  <c r="B18" i="13" s="1"/>
  <c r="E107" i="2"/>
  <c r="B17" i="13" s="1"/>
  <c r="D107" i="2"/>
  <c r="B16" i="13" s="1"/>
  <c r="C107" i="2"/>
  <c r="B15" i="13" s="1"/>
  <c r="F47" i="2" l="1"/>
  <c r="G47" i="2"/>
  <c r="F55" i="2"/>
  <c r="G55" i="2"/>
  <c r="F57" i="2"/>
  <c r="G57" i="2"/>
  <c r="E20" i="78" l="1"/>
  <c r="F20" i="78"/>
  <c r="E15" i="78"/>
  <c r="C12" i="78"/>
  <c r="B3" i="78"/>
  <c r="B1" i="78"/>
  <c r="F19" i="78" l="1"/>
  <c r="E19" i="78"/>
  <c r="F18" i="78"/>
  <c r="E18" i="78"/>
  <c r="F17" i="78"/>
  <c r="E17" i="78"/>
  <c r="G150" i="10" l="1"/>
  <c r="G149" i="10"/>
  <c r="G148" i="10"/>
  <c r="G147" i="10"/>
  <c r="G146" i="10"/>
  <c r="G145" i="10"/>
  <c r="G144" i="10"/>
  <c r="G143" i="10"/>
  <c r="G142" i="10"/>
  <c r="G141" i="10"/>
  <c r="G140" i="10"/>
  <c r="G139" i="10"/>
  <c r="G138" i="10"/>
  <c r="G137" i="10"/>
  <c r="G136" i="10"/>
  <c r="G135" i="10"/>
  <c r="G134" i="10"/>
  <c r="G133" i="10"/>
  <c r="G132" i="10"/>
  <c r="G131" i="10"/>
  <c r="G130" i="10"/>
  <c r="G129" i="10"/>
  <c r="G128" i="10"/>
  <c r="G127" i="10"/>
  <c r="G126" i="10"/>
  <c r="G125" i="10"/>
  <c r="G124" i="10"/>
  <c r="G123" i="10"/>
  <c r="G122" i="10"/>
  <c r="G121" i="10"/>
  <c r="G120" i="10"/>
  <c r="G119" i="10"/>
  <c r="G118" i="10"/>
  <c r="G117" i="10"/>
  <c r="G116" i="10"/>
  <c r="G115" i="10"/>
  <c r="G114" i="10"/>
  <c r="G113" i="10"/>
  <c r="G112" i="10"/>
  <c r="G111" i="10"/>
  <c r="G110" i="10"/>
  <c r="G109" i="10"/>
  <c r="G108" i="10"/>
  <c r="G107" i="10"/>
  <c r="G106" i="10"/>
  <c r="G105" i="10"/>
  <c r="G104" i="10"/>
  <c r="G103" i="10"/>
  <c r="G102" i="10"/>
  <c r="G101" i="10"/>
  <c r="G100" i="10"/>
  <c r="G99" i="10"/>
  <c r="G98" i="10"/>
  <c r="G97" i="10"/>
  <c r="G96" i="10"/>
  <c r="G95" i="10"/>
  <c r="G94" i="10"/>
  <c r="G93" i="10"/>
  <c r="G92" i="10"/>
  <c r="G91" i="10"/>
  <c r="G90" i="10"/>
  <c r="G89" i="10"/>
  <c r="G88" i="10"/>
  <c r="G87" i="10"/>
  <c r="G86" i="10"/>
  <c r="G85" i="10"/>
  <c r="G84" i="10"/>
  <c r="G83" i="10"/>
  <c r="G82" i="10"/>
  <c r="G81" i="10"/>
  <c r="G80" i="10"/>
  <c r="G79" i="10"/>
  <c r="G76" i="10"/>
  <c r="G75" i="10"/>
  <c r="G74" i="10"/>
  <c r="G73" i="10"/>
  <c r="G72" i="10"/>
  <c r="G71" i="10"/>
  <c r="G70" i="10"/>
  <c r="G69" i="10"/>
  <c r="G68" i="10"/>
  <c r="G67" i="10"/>
  <c r="G66" i="10"/>
  <c r="B66" i="10"/>
  <c r="B67" i="10" s="1"/>
  <c r="B68" i="10" s="1"/>
  <c r="B69" i="10" s="1"/>
  <c r="B70" i="10" s="1"/>
  <c r="B71" i="10" s="1"/>
  <c r="B72" i="10" s="1"/>
  <c r="B73" i="10" s="1"/>
  <c r="B74" i="10" s="1"/>
  <c r="B75" i="10" s="1"/>
  <c r="B76" i="10" s="1"/>
  <c r="G65" i="10"/>
  <c r="G64" i="10"/>
  <c r="G63" i="10"/>
  <c r="G62" i="10"/>
  <c r="G61" i="10"/>
  <c r="G60" i="10"/>
  <c r="G59" i="10"/>
  <c r="G58" i="10"/>
  <c r="G57" i="10"/>
  <c r="G56" i="10"/>
  <c r="G55" i="10"/>
  <c r="G54" i="10"/>
  <c r="G53" i="10"/>
  <c r="G52" i="10"/>
  <c r="G51" i="10"/>
  <c r="G50" i="10"/>
  <c r="G49" i="10"/>
  <c r="G48" i="10"/>
  <c r="G47" i="10"/>
  <c r="G46" i="10"/>
  <c r="G45" i="10"/>
  <c r="G44" i="10"/>
  <c r="G43" i="10"/>
  <c r="G42" i="10"/>
  <c r="G41" i="10"/>
  <c r="G40" i="10"/>
  <c r="G39" i="10"/>
  <c r="G38" i="10"/>
  <c r="G37" i="10"/>
  <c r="G36" i="10"/>
  <c r="G35" i="10"/>
  <c r="G34" i="10"/>
  <c r="G33" i="10"/>
  <c r="G32" i="10"/>
  <c r="G31" i="10"/>
  <c r="G30" i="10"/>
  <c r="G29" i="10"/>
  <c r="G28" i="10"/>
  <c r="G27" i="10"/>
  <c r="G26" i="10"/>
  <c r="G25" i="10"/>
  <c r="G24" i="10"/>
  <c r="G23" i="10"/>
  <c r="G22" i="10"/>
  <c r="G20" i="10"/>
  <c r="G19" i="10"/>
  <c r="G18" i="10"/>
  <c r="G17" i="10"/>
  <c r="B17" i="10"/>
  <c r="B18" i="10" s="1"/>
  <c r="B19" i="10" s="1"/>
  <c r="B20" i="10" s="1"/>
  <c r="G16" i="10"/>
  <c r="G15" i="10"/>
  <c r="G14" i="10"/>
  <c r="G13" i="10"/>
  <c r="G12" i="10"/>
  <c r="C11" i="11"/>
  <c r="F12" i="16"/>
  <c r="J8" i="14"/>
  <c r="C10" i="13"/>
  <c r="D10" i="19"/>
  <c r="C9" i="18"/>
  <c r="E9" i="17"/>
  <c r="F8" i="47"/>
  <c r="F8" i="10"/>
  <c r="D49" i="77"/>
  <c r="C13" i="77"/>
  <c r="C12" i="77"/>
  <c r="B3" i="77"/>
  <c r="B1" i="77"/>
  <c r="C8" i="77" s="1"/>
  <c r="F59" i="2"/>
  <c r="B81" i="10" l="1"/>
  <c r="B82" i="10" s="1"/>
  <c r="B83" i="10" s="1"/>
  <c r="B84" i="10" s="1"/>
  <c r="B85" i="10" s="1"/>
  <c r="B86" i="10" s="1"/>
  <c r="B87" i="10" s="1"/>
  <c r="B88" i="10" s="1"/>
  <c r="B89" i="10" s="1"/>
  <c r="B90" i="10" s="1"/>
  <c r="B91" i="10" s="1"/>
  <c r="B92" i="10" s="1"/>
  <c r="B100" i="10" s="1"/>
  <c r="B101" i="10" s="1"/>
  <c r="B102" i="10" s="1"/>
  <c r="B103" i="10" s="1"/>
  <c r="B104" i="10" s="1"/>
  <c r="B105" i="10" s="1"/>
  <c r="B106" i="10" s="1"/>
  <c r="B107" i="10" s="1"/>
  <c r="B108" i="10" s="1"/>
  <c r="B109" i="10" s="1"/>
  <c r="B110" i="10" s="1"/>
  <c r="B111" i="10" s="1"/>
  <c r="B112" i="10" s="1"/>
  <c r="B113" i="10" s="1"/>
  <c r="B119" i="10" s="1"/>
  <c r="B121" i="10" s="1"/>
  <c r="B122" i="10" s="1"/>
  <c r="B123" i="10" s="1"/>
  <c r="B124" i="10" s="1"/>
  <c r="B125" i="10" s="1"/>
  <c r="B126" i="10" s="1"/>
  <c r="B127" i="10" s="1"/>
  <c r="B128" i="10" s="1"/>
  <c r="B129" i="10" s="1"/>
  <c r="B130" i="10" s="1"/>
  <c r="B131" i="10" s="1"/>
  <c r="B133" i="10" s="1"/>
  <c r="B134" i="10" s="1"/>
  <c r="B135" i="10" s="1"/>
  <c r="B136" i="10" s="1"/>
  <c r="B137" i="10" s="1"/>
  <c r="B138" i="10" s="1"/>
  <c r="B139" i="10" s="1"/>
  <c r="B140" i="10" s="1"/>
  <c r="B141" i="10" s="1"/>
  <c r="B143" i="10" s="1"/>
  <c r="B145" i="10" s="1"/>
  <c r="B147" i="10" s="1"/>
  <c r="B149" i="10" s="1"/>
  <c r="B24" i="10"/>
  <c r="B25" i="10" s="1"/>
  <c r="B27" i="10" s="1"/>
  <c r="B35" i="10" s="1"/>
  <c r="B44" i="10" s="1"/>
  <c r="B45" i="10" s="1"/>
  <c r="B46" i="10" s="1"/>
  <c r="B47" i="10" s="1"/>
  <c r="B48" i="10" s="1"/>
  <c r="B49" i="10" s="1"/>
  <c r="B50" i="10" s="1"/>
  <c r="B58" i="10" s="1"/>
  <c r="B60" i="10" s="1"/>
  <c r="B61" i="10" s="1"/>
  <c r="B62" i="10" s="1"/>
  <c r="B63" i="10" s="1"/>
  <c r="B21" i="10"/>
  <c r="B23" i="10" s="1"/>
  <c r="F38" i="2"/>
  <c r="G38" i="2"/>
  <c r="E13" i="49" l="1"/>
  <c r="D141" i="2" l="1"/>
  <c r="D142" i="2"/>
  <c r="D143" i="2"/>
  <c r="D144" i="2"/>
  <c r="D145" i="2"/>
  <c r="E145" i="2" s="1"/>
  <c r="D140" i="2"/>
  <c r="E46" i="49"/>
  <c r="E37" i="49"/>
  <c r="E28" i="49"/>
  <c r="E19" i="49"/>
  <c r="E10" i="49" l="1"/>
  <c r="B3" i="68" l="1"/>
  <c r="B1" i="68"/>
  <c r="B9" i="49"/>
  <c r="B13" i="47" l="1"/>
  <c r="B8" i="49" l="1"/>
  <c r="C52" i="49"/>
  <c r="C51" i="49"/>
  <c r="C50" i="49"/>
  <c r="C49" i="49"/>
  <c r="C48" i="49"/>
  <c r="C47" i="49"/>
  <c r="C43" i="49"/>
  <c r="C42" i="49"/>
  <c r="C41" i="49"/>
  <c r="C40" i="49"/>
  <c r="C39" i="49"/>
  <c r="C38" i="49"/>
  <c r="C34" i="49"/>
  <c r="C33" i="49"/>
  <c r="C32" i="49"/>
  <c r="C31" i="49"/>
  <c r="C30" i="49"/>
  <c r="C29" i="49"/>
  <c r="C25" i="49"/>
  <c r="C24" i="49"/>
  <c r="C23" i="49"/>
  <c r="C22" i="49"/>
  <c r="C21" i="49"/>
  <c r="C20" i="49"/>
  <c r="G8" i="49"/>
  <c r="H8" i="49" s="1"/>
  <c r="I8" i="49" s="1"/>
  <c r="J8" i="49" s="1"/>
  <c r="F23" i="2"/>
  <c r="C33" i="77" l="1"/>
  <c r="G58" i="2"/>
  <c r="G53" i="2"/>
  <c r="G54" i="2"/>
  <c r="G59" i="2"/>
  <c r="G56" i="2"/>
  <c r="G52" i="2"/>
  <c r="G51" i="2"/>
  <c r="G50" i="2"/>
  <c r="G49" i="2"/>
  <c r="G48" i="2"/>
  <c r="G46" i="2"/>
  <c r="G45" i="2"/>
  <c r="G44" i="2"/>
  <c r="G43" i="2"/>
  <c r="G39" i="2"/>
  <c r="G40" i="2"/>
  <c r="G41" i="2"/>
  <c r="G42" i="2"/>
  <c r="G37" i="2"/>
  <c r="F56" i="2"/>
  <c r="B22" i="19" l="1"/>
  <c r="B32" i="19" s="1"/>
  <c r="B3" i="49" l="1"/>
  <c r="B1" i="49"/>
  <c r="F44" i="2" l="1"/>
  <c r="B4" i="47" s="1"/>
  <c r="B14" i="47"/>
  <c r="B15" i="47" s="1"/>
  <c r="B16" i="47" s="1"/>
  <c r="B17" i="47" s="1"/>
  <c r="B18" i="47" s="1"/>
  <c r="B19" i="47" s="1"/>
  <c r="B20" i="47" s="1"/>
  <c r="B23" i="47"/>
  <c r="B24" i="47" s="1"/>
  <c r="G59" i="47" l="1"/>
  <c r="G58" i="47"/>
  <c r="G57" i="47"/>
  <c r="G56" i="47"/>
  <c r="G55" i="47"/>
  <c r="G54" i="47"/>
  <c r="G53" i="47"/>
  <c r="G52" i="47"/>
  <c r="G51" i="47"/>
  <c r="G50" i="47"/>
  <c r="G49" i="47"/>
  <c r="G48" i="47"/>
  <c r="G11" i="47"/>
  <c r="G46" i="47"/>
  <c r="G45" i="47"/>
  <c r="G44" i="47"/>
  <c r="G43" i="47"/>
  <c r="G42" i="47"/>
  <c r="G41" i="47"/>
  <c r="G40" i="47"/>
  <c r="G39" i="47"/>
  <c r="G38" i="47"/>
  <c r="G37" i="47"/>
  <c r="G36" i="47"/>
  <c r="G35" i="47"/>
  <c r="G34" i="47"/>
  <c r="G33" i="47"/>
  <c r="G32" i="47"/>
  <c r="G31" i="47"/>
  <c r="G30" i="47"/>
  <c r="G29" i="47"/>
  <c r="G28" i="47"/>
  <c r="G27" i="47"/>
  <c r="G26" i="47"/>
  <c r="G25" i="47"/>
  <c r="G24" i="47"/>
  <c r="G23" i="47"/>
  <c r="G22" i="47"/>
  <c r="G21" i="47"/>
  <c r="G20" i="47"/>
  <c r="G19" i="47"/>
  <c r="G18" i="47"/>
  <c r="G17" i="47"/>
  <c r="G16" i="47"/>
  <c r="G15" i="47"/>
  <c r="G14" i="47"/>
  <c r="G13" i="47"/>
  <c r="G12" i="47"/>
  <c r="B3" i="47"/>
  <c r="B1" i="47"/>
  <c r="B30" i="47" l="1"/>
  <c r="B31" i="47" s="1"/>
  <c r="B32" i="47" s="1"/>
  <c r="B34" i="47" s="1"/>
  <c r="B35" i="47" l="1"/>
  <c r="B36" i="47" s="1"/>
  <c r="B37" i="47" s="1"/>
  <c r="B38" i="47" s="1"/>
  <c r="B39" i="47" s="1"/>
  <c r="B40" i="47" s="1"/>
  <c r="B41" i="47" s="1"/>
  <c r="B42" i="47" s="1"/>
  <c r="B43" i="47" s="1"/>
  <c r="B44" i="47" s="1"/>
  <c r="B45" i="47" s="1"/>
  <c r="B46" i="47" s="1"/>
  <c r="F50" i="2"/>
  <c r="F45" i="2"/>
  <c r="B4" i="78" s="1"/>
  <c r="F46" i="2"/>
  <c r="F48" i="2"/>
  <c r="F39" i="2"/>
  <c r="F49" i="2"/>
  <c r="F40" i="2"/>
  <c r="F41" i="2"/>
  <c r="F42" i="2"/>
  <c r="F52" i="2"/>
  <c r="F54" i="2"/>
  <c r="F53" i="2"/>
  <c r="F58" i="2"/>
  <c r="F37" i="2"/>
  <c r="B47" i="47" l="1"/>
  <c r="B50" i="47"/>
  <c r="B51" i="47" s="1"/>
  <c r="B52" i="47" s="1"/>
  <c r="B53" i="47" s="1"/>
  <c r="B54" i="47" s="1"/>
  <c r="B55" i="47" s="1"/>
  <c r="B56" i="47" s="1"/>
  <c r="B57" i="47" s="1"/>
  <c r="B58" i="47" s="1"/>
  <c r="B59" i="47" s="1"/>
  <c r="D223" i="2"/>
  <c r="D222" i="2"/>
  <c r="D221" i="2"/>
  <c r="D220" i="2"/>
  <c r="D219" i="2"/>
  <c r="D218" i="2"/>
  <c r="D217" i="2"/>
  <c r="D216" i="2"/>
  <c r="D215" i="2"/>
  <c r="D214" i="2"/>
  <c r="D213" i="2"/>
  <c r="D212" i="2"/>
  <c r="D211" i="2"/>
  <c r="D210" i="2"/>
  <c r="D209" i="2"/>
  <c r="D208" i="2"/>
  <c r="D207" i="2"/>
  <c r="D206" i="2"/>
  <c r="D205" i="2"/>
  <c r="D204" i="2"/>
  <c r="D203" i="2"/>
  <c r="E203" i="2" s="1"/>
  <c r="D202" i="2"/>
  <c r="E202" i="2" s="1"/>
  <c r="D201" i="2"/>
  <c r="E201" i="2" s="1"/>
  <c r="D200" i="2"/>
  <c r="E200" i="2" s="1"/>
  <c r="D199" i="2"/>
  <c r="E199" i="2" s="1"/>
  <c r="B34" i="13" l="1"/>
  <c r="I106" i="2"/>
  <c r="I191" i="2" l="1"/>
  <c r="G191" i="2"/>
  <c r="E191" i="2"/>
  <c r="C191" i="2"/>
  <c r="I190" i="2"/>
  <c r="G190" i="2"/>
  <c r="E190" i="2"/>
  <c r="C190" i="2"/>
  <c r="I189" i="2"/>
  <c r="G189" i="2"/>
  <c r="E189" i="2"/>
  <c r="C189" i="2"/>
  <c r="I188" i="2"/>
  <c r="G188" i="2"/>
  <c r="E188" i="2"/>
  <c r="C188" i="2"/>
  <c r="I187" i="2"/>
  <c r="G187" i="2"/>
  <c r="E187" i="2"/>
  <c r="C187" i="2"/>
  <c r="I186" i="2"/>
  <c r="G186" i="2"/>
  <c r="E186" i="2"/>
  <c r="C186" i="2"/>
  <c r="D185" i="2"/>
  <c r="F185" i="2" s="1"/>
  <c r="H185" i="2" s="1"/>
  <c r="J185" i="2" s="1"/>
  <c r="J183" i="2"/>
  <c r="H183" i="2"/>
  <c r="F183" i="2"/>
  <c r="D183" i="2"/>
  <c r="B183" i="2"/>
  <c r="D175" i="2"/>
  <c r="F175" i="2" s="1"/>
  <c r="H175" i="2" s="1"/>
  <c r="J175" i="2" s="1"/>
  <c r="Y15" i="16" l="1"/>
  <c r="Y14" i="16"/>
  <c r="AA21" i="16"/>
  <c r="AA20" i="16"/>
  <c r="AA19" i="16"/>
  <c r="AA15" i="16"/>
  <c r="D15" i="16"/>
  <c r="K15" i="16"/>
  <c r="R15" i="16"/>
  <c r="R14" i="16"/>
  <c r="T21" i="16"/>
  <c r="T20" i="16"/>
  <c r="T19" i="16"/>
  <c r="T15" i="16"/>
  <c r="M21" i="16"/>
  <c r="M20" i="16"/>
  <c r="M19" i="16"/>
  <c r="M15" i="16"/>
  <c r="F21" i="16"/>
  <c r="F20" i="16"/>
  <c r="F19" i="16"/>
  <c r="F15" i="16" l="1"/>
  <c r="K14" i="16" l="1"/>
  <c r="D14" i="16"/>
  <c r="B33" i="13"/>
  <c r="B32" i="13"/>
  <c r="H106" i="2"/>
  <c r="G106" i="2"/>
  <c r="B31" i="13"/>
  <c r="B30" i="13"/>
  <c r="B29" i="13"/>
  <c r="B28" i="13"/>
  <c r="J124" i="2" l="1"/>
  <c r="H124" i="2"/>
  <c r="F124" i="2"/>
  <c r="D124" i="2"/>
  <c r="B124" i="2"/>
  <c r="F106" i="2"/>
  <c r="E106" i="2"/>
  <c r="D106" i="2"/>
  <c r="C106" i="2"/>
  <c r="E141" i="2"/>
  <c r="E142" i="2"/>
  <c r="E143" i="2"/>
  <c r="E144" i="2"/>
  <c r="E140" i="2"/>
  <c r="I132" i="2"/>
  <c r="I131" i="2"/>
  <c r="I130" i="2"/>
  <c r="I129" i="2"/>
  <c r="I128" i="2"/>
  <c r="I127" i="2"/>
  <c r="G132" i="2"/>
  <c r="G131" i="2"/>
  <c r="G130" i="2"/>
  <c r="G129" i="2"/>
  <c r="G128" i="2"/>
  <c r="G127" i="2"/>
  <c r="E132" i="2"/>
  <c r="E131" i="2"/>
  <c r="E130" i="2"/>
  <c r="E129" i="2"/>
  <c r="E128" i="2"/>
  <c r="E127" i="2"/>
  <c r="C128" i="2"/>
  <c r="C129" i="2"/>
  <c r="C130" i="2"/>
  <c r="C131" i="2"/>
  <c r="C132" i="2"/>
  <c r="C127" i="2" l="1"/>
  <c r="D126" i="2"/>
  <c r="F126" i="2" s="1"/>
  <c r="H126" i="2" s="1"/>
  <c r="J126" i="2" s="1"/>
  <c r="D116" i="2"/>
  <c r="F116" i="2" s="1"/>
  <c r="H116" i="2" s="1"/>
  <c r="J116" i="2" s="1"/>
  <c r="B1" i="19" l="1"/>
  <c r="B1" i="18"/>
  <c r="B1" i="17"/>
  <c r="B1" i="16"/>
  <c r="B1" i="14"/>
  <c r="B1" i="13"/>
  <c r="B1" i="11"/>
  <c r="B1" i="10"/>
  <c r="B4" i="19"/>
  <c r="B4" i="18"/>
  <c r="B4" i="11"/>
  <c r="B4" i="13"/>
  <c r="B4" i="14"/>
  <c r="B4" i="16"/>
  <c r="B4" i="17"/>
  <c r="B4" i="10" l="1"/>
  <c r="D11" i="2" l="1"/>
  <c r="B2" i="78" l="1"/>
  <c r="B2" i="77"/>
  <c r="B2" i="68"/>
  <c r="B2" i="49"/>
  <c r="B2" i="47"/>
  <c r="B2" i="10"/>
  <c r="B2" i="19"/>
  <c r="B2" i="18"/>
  <c r="B2" i="17"/>
  <c r="B2" i="16"/>
  <c r="B2" i="14"/>
  <c r="B2" i="13"/>
  <c r="B2" i="11"/>
  <c r="B3" i="10"/>
  <c r="B3" i="19"/>
  <c r="B3" i="18"/>
  <c r="B3" i="17"/>
  <c r="B3" i="16"/>
  <c r="B3" i="14"/>
  <c r="B3" i="13"/>
  <c r="B3" i="11"/>
</calcChain>
</file>

<file path=xl/sharedStrings.xml><?xml version="1.0" encoding="utf-8"?>
<sst xmlns="http://schemas.openxmlformats.org/spreadsheetml/2006/main" count="3558" uniqueCount="1261">
  <si>
    <t>Rate History - Monthly Rates</t>
  </si>
  <si>
    <t>Enrollment</t>
  </si>
  <si>
    <t>Base ASO Fee</t>
  </si>
  <si>
    <t>--</t>
  </si>
  <si>
    <t>Plan Name</t>
  </si>
  <si>
    <t>TOTAL</t>
  </si>
  <si>
    <t>Premiums</t>
  </si>
  <si>
    <t>Key:</t>
  </si>
  <si>
    <t>Internal Inputs (Bolton)</t>
  </si>
  <si>
    <t>Bidder Inputs</t>
  </si>
  <si>
    <t>Internal Instructions</t>
  </si>
  <si>
    <t>-Hide this worksheet before releasing to Market</t>
  </si>
  <si>
    <t>Group Name:</t>
  </si>
  <si>
    <t>Albemarle</t>
  </si>
  <si>
    <t>Group Abbreviation:</t>
  </si>
  <si>
    <t>&lt;Abbreviation&gt;</t>
  </si>
  <si>
    <t>Additional Group Name:</t>
  </si>
  <si>
    <t>&lt;Other Group Name&gt;</t>
  </si>
  <si>
    <t>-Password Protect Sheets esp. large responses to prevent too many large responses</t>
  </si>
  <si>
    <t>Sub-Groups:</t>
  </si>
  <si>
    <t>&lt;Sub-group 1&gt;</t>
  </si>
  <si>
    <t>&lt;Sub-group 2&gt;</t>
  </si>
  <si>
    <t>&lt;Sub-group 3&gt;</t>
  </si>
  <si>
    <t>&lt;Sub-group 4&gt;</t>
  </si>
  <si>
    <t>&lt;Sub-group 5&gt;</t>
  </si>
  <si>
    <t>TF</t>
  </si>
  <si>
    <t>Technical Proposal Form</t>
  </si>
  <si>
    <t>FF</t>
  </si>
  <si>
    <t>Financial Proposal Form</t>
  </si>
  <si>
    <t>Effective Date (MM/DD/YYY)</t>
  </si>
  <si>
    <t>Current YTD</t>
  </si>
  <si>
    <t>Prior Year 1</t>
  </si>
  <si>
    <t>Prior Year 2</t>
  </si>
  <si>
    <t>PF</t>
  </si>
  <si>
    <t>Price Proposal Form</t>
  </si>
  <si>
    <t>Plan Years:</t>
  </si>
  <si>
    <t>1.1.2025</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</si>
  <si>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</si>
  <si>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</si>
  <si>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</si>
  <si>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</si>
  <si>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</si>
  <si>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</si>
  <si>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</si>
  <si>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</si>
  <si>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</si>
  <si>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</si>
  <si>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</si>
  <si>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</si>
  <si>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</si>
  <si>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Vision</t>
  </si>
  <si>
    <t>Three</t>
  </si>
  <si>
    <t>Worksheet Forms coordinate with name of Worksheet Tab Name</t>
  </si>
  <si>
    <t>Benefit Name 2</t>
  </si>
  <si>
    <t>Worksheet Form coordinates with table of contents and specific questions referencing Worksheet Form</t>
  </si>
  <si>
    <t>Benefit Name 3</t>
  </si>
  <si>
    <t>Sheets are protected</t>
  </si>
  <si>
    <t>Benefit Name 4</t>
  </si>
  <si>
    <t>Benefit Name 5</t>
  </si>
  <si>
    <t>Roboto Font?</t>
  </si>
  <si>
    <t>Benefit Name 6</t>
  </si>
  <si>
    <t>Applicable Coverages</t>
  </si>
  <si>
    <t>Proposal Form</t>
  </si>
  <si>
    <t>#</t>
  </si>
  <si>
    <t>Name</t>
  </si>
  <si>
    <t>Final For Reference (Worksheet Name)</t>
  </si>
  <si>
    <t>Worksheet Tab</t>
  </si>
  <si>
    <t>~</t>
  </si>
  <si>
    <t>ALL</t>
  </si>
  <si>
    <t>Technical</t>
  </si>
  <si>
    <t>1.0</t>
  </si>
  <si>
    <t>General Questionnaire</t>
  </si>
  <si>
    <t>Client Specific Questionnaire</t>
  </si>
  <si>
    <t>Financial</t>
  </si>
  <si>
    <t>10.0</t>
  </si>
  <si>
    <t>Performance Guarantees</t>
  </si>
  <si>
    <t>11.0</t>
  </si>
  <si>
    <t>Deviations</t>
  </si>
  <si>
    <t>12.0</t>
  </si>
  <si>
    <t>Key Differentiators</t>
  </si>
  <si>
    <t>13.0</t>
  </si>
  <si>
    <t>References</t>
  </si>
  <si>
    <t>VIS</t>
  </si>
  <si>
    <t>Vision Technical Questionnaire</t>
  </si>
  <si>
    <t>2.0</t>
  </si>
  <si>
    <t>Vision Geo Access</t>
  </si>
  <si>
    <t>3.0</t>
  </si>
  <si>
    <t>Vision Providers by County</t>
  </si>
  <si>
    <t>4.0</t>
  </si>
  <si>
    <t>Top Vision Providers</t>
  </si>
  <si>
    <t>5.0</t>
  </si>
  <si>
    <t>Proposed Vision Plan Design</t>
  </si>
  <si>
    <t>6.0</t>
  </si>
  <si>
    <t>Large Retail Chains - Vision</t>
  </si>
  <si>
    <t>Vision Price Questionnaire</t>
  </si>
  <si>
    <t>Administrative Services Only (ASO) Fees</t>
  </si>
  <si>
    <t>Vision Premium Equivalent Rates</t>
  </si>
  <si>
    <t>Vision Fully-Insured Premiums</t>
  </si>
  <si>
    <t>Top Vision CPT Pricing by Zip Codes</t>
  </si>
  <si>
    <t>Top CPT Pricing by Zip Codes (Retail)</t>
  </si>
  <si>
    <t>Top CPT Pricing by Zip Codes (Covered)</t>
  </si>
  <si>
    <r>
      <t xml:space="preserve">For </t>
    </r>
    <r>
      <rPr>
        <b/>
        <i/>
        <u/>
        <sz val="10"/>
        <color theme="1"/>
        <rFont val="Roboto"/>
      </rPr>
      <t>Geo Access</t>
    </r>
    <r>
      <rPr>
        <b/>
        <u/>
        <sz val="10"/>
        <color theme="1"/>
        <rFont val="Roboto"/>
      </rPr>
      <t xml:space="preserve"> Worksheet</t>
    </r>
  </si>
  <si>
    <t>Top Zip Codes by Member Population</t>
  </si>
  <si>
    <t>County</t>
  </si>
  <si>
    <t>Fluvana</t>
  </si>
  <si>
    <t>Greene</t>
  </si>
  <si>
    <t>Orange</t>
  </si>
  <si>
    <t>Waynesboro</t>
  </si>
  <si>
    <t>Nelson</t>
  </si>
  <si>
    <t>Augusta</t>
  </si>
  <si>
    <t>City</t>
  </si>
  <si>
    <t>Charolettesville</t>
  </si>
  <si>
    <t>Palmyra</t>
  </si>
  <si>
    <t>Ruckersville</t>
  </si>
  <si>
    <t>Barboursville</t>
  </si>
  <si>
    <t>Nellysford</t>
  </si>
  <si>
    <t>Verona</t>
  </si>
  <si>
    <t>State</t>
  </si>
  <si>
    <t>VA</t>
  </si>
  <si>
    <t>3 digit zip codes</t>
  </si>
  <si>
    <t>Combined (City and State)</t>
  </si>
  <si>
    <t>Combined (County and State)</t>
  </si>
  <si>
    <t>Plan 1</t>
  </si>
  <si>
    <t>Plan 2</t>
  </si>
  <si>
    <t>Plan 3</t>
  </si>
  <si>
    <t>Plan 4</t>
  </si>
  <si>
    <t>Current Plan Names</t>
  </si>
  <si>
    <t>BlueView Vision</t>
  </si>
  <si>
    <t>Vision Embedded</t>
  </si>
  <si>
    <t>Plan C</t>
  </si>
  <si>
    <t>Plan D</t>
  </si>
  <si>
    <t>Funding Arrangement</t>
  </si>
  <si>
    <t>Self-Insured</t>
  </si>
  <si>
    <t>Fully-Insured</t>
  </si>
  <si>
    <t>For Dropdown</t>
  </si>
  <si>
    <t>Totals</t>
  </si>
  <si>
    <t>Coverage Tiers</t>
  </si>
  <si>
    <t>Subscriber Only</t>
  </si>
  <si>
    <t>&lt;Enter #&gt;</t>
  </si>
  <si>
    <t>Subscriber + Spouse</t>
  </si>
  <si>
    <t>Subscriber + Child</t>
  </si>
  <si>
    <t>Subscriber + Child(ren)</t>
  </si>
  <si>
    <t>Family</t>
  </si>
  <si>
    <t>Medicare</t>
  </si>
  <si>
    <t>CURRENT Rates</t>
  </si>
  <si>
    <t>For CPT Pricing Bidforms</t>
  </si>
  <si>
    <t>Top CPT costs by Zip Codes</t>
  </si>
  <si>
    <t>ZipCode</t>
  </si>
  <si>
    <t>3-Digit Zip</t>
  </si>
  <si>
    <t>Referenced Bidforms, currently set up to account up to 6 zip-codes. Will need to expand columns if adding more.</t>
  </si>
  <si>
    <t>This section and below currently not used</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</si>
  <si>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</si>
  <si>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</si>
  <si>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</si>
  <si>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</si>
  <si>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</si>
  <si>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500.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</si>
  <si>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</si>
  <si>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</si>
  <si>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</si>
  <si>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</si>
  <si>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</si>
  <si>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Current Carrier(s):</t>
  </si>
  <si>
    <t>Coverage</t>
  </si>
  <si>
    <t>Carrier Name</t>
  </si>
  <si>
    <t xml:space="preserve">HRIS / Benefits Administrator </t>
  </si>
  <si>
    <t>Current Plans:</t>
  </si>
  <si>
    <t>Proposed Plans:</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</si>
  <si>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</si>
  <si>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</si>
  <si>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</si>
  <si>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</si>
  <si>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</si>
  <si>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</si>
  <si>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</si>
  <si>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</si>
  <si>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</si>
  <si>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</si>
  <si>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</si>
  <si>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</si>
  <si>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</si>
  <si>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</si>
  <si>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</si>
  <si>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</si>
  <si>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</si>
  <si>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</si>
  <si>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</si>
  <si>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</si>
  <si>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</si>
  <si>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</si>
  <si>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</si>
  <si>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</si>
  <si>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</si>
  <si>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t>Large claims data</t>
  </si>
  <si>
    <t>Disruption data</t>
  </si>
  <si>
    <t>Within this File</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</si>
  <si>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</si>
  <si>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</si>
  <si>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</si>
  <si>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</si>
  <si>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</si>
  <si>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</si>
  <si>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</si>
  <si>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Secondary:
(if offering)</t>
  </si>
  <si>
    <t>Claims Repricing File</t>
  </si>
  <si>
    <t>Please complete the repricing excel file(s) that was sent separately from this bidforms workbook:</t>
  </si>
  <si>
    <t>.xlsb</t>
  </si>
  <si>
    <r>
      <t xml:space="preserve">This Questionnaire is designed for you to answer specific questions regarding your organization and the services you are proposing. Please respond to these questions completely and accurately. Please choose from the drop down in the </t>
    </r>
    <r>
      <rPr>
        <b/>
        <sz val="11"/>
        <color theme="1"/>
        <rFont val="Roboto"/>
      </rPr>
      <t>"Response"</t>
    </r>
    <r>
      <rPr>
        <sz val="11"/>
        <color theme="1"/>
        <rFont val="Roboto"/>
      </rPr>
      <t xml:space="preserve"> column when available and input your response </t>
    </r>
    <r>
      <rPr>
        <sz val="11"/>
        <rFont val="Roboto"/>
      </rPr>
      <t xml:space="preserve">in the </t>
    </r>
    <r>
      <rPr>
        <b/>
        <sz val="11"/>
        <rFont val="Roboto"/>
      </rPr>
      <t>"Additional Response"</t>
    </r>
    <r>
      <rPr>
        <sz val="11"/>
        <rFont val="Roboto"/>
      </rPr>
      <t xml:space="preserve"> Section</t>
    </r>
    <r>
      <rPr>
        <sz val="11"/>
        <color theme="1"/>
        <rFont val="Roboto"/>
      </rPr>
      <t xml:space="preserve">. </t>
    </r>
    <r>
      <rPr>
        <sz val="11"/>
        <rFont val="Roboto"/>
      </rPr>
      <t>Also provide attachments when applicable.</t>
    </r>
  </si>
  <si>
    <t>Bidder Name</t>
  </si>
  <si>
    <t>QUESTION</t>
  </si>
  <si>
    <t>ACTION</t>
  </si>
  <si>
    <t>RESPONSE</t>
  </si>
  <si>
    <t>ADDITIONAL RESPONSE</t>
  </si>
  <si>
    <t>Character Length</t>
  </si>
  <si>
    <t>ATTACHMENTS - Please provide the following as attachments to this technical RFP Response</t>
  </si>
  <si>
    <t>A</t>
  </si>
  <si>
    <t>Prepare a detailed schedule and time frame to implement this program by the effective date.  Please indicate the implementation responsibilities of your organization and the client. Assume implementation will begin 120 days prior to the plan year effective date.</t>
  </si>
  <si>
    <t>Provide Attachment</t>
  </si>
  <si>
    <t>&lt;Select One&gt;</t>
  </si>
  <si>
    <t>B</t>
  </si>
  <si>
    <t xml:space="preserve">Attach a description of premium or administrative fee billing procedures. Include information on the timing of billing, billing-payment reconciliations and ability to provide for client self-billing. </t>
  </si>
  <si>
    <t>C</t>
  </si>
  <si>
    <t xml:space="preserve">Describe your criteria and process for network provider selection.  </t>
  </si>
  <si>
    <t>GENERAL QUESTIONS</t>
  </si>
  <si>
    <t>Describe the ownership of your organization including any parent company and its location.</t>
  </si>
  <si>
    <t>Provide Response</t>
  </si>
  <si>
    <t>Will any services performed to support the client's plan be provided offshore? If yes, please describe and include location.</t>
  </si>
  <si>
    <t>The client reserves the right to select independent auditors at any time with 90-day advanced notice. Net overpayments discovered during any audit must be refunded to the client regardless of whether the administrator can recoup payments from the employees and providers. Confirm you will comply with this request.</t>
  </si>
  <si>
    <t>Is there a limit on the time period the client may request an audit (e.g. claims audits are limited to most recent prior two years from date of audit request)?</t>
  </si>
  <si>
    <t>Regarding the client's data, describe how your company will use this data. Will any of the client data be shared with outside entities? Will you receive fees from anyone for use of this data?</t>
  </si>
  <si>
    <t>Confirm ability to accept contract terms as outlined in shared sample contract as part of RFP release</t>
  </si>
  <si>
    <t>COMPLIANCE/SECURITY</t>
  </si>
  <si>
    <t>Are you planning any major technological changes (electronic or administrative) that you anticipate will provide significant value to the client in the next 24 months? Please provide details.</t>
  </si>
  <si>
    <t>Has the claims department been audited by a third party for accuracy and/or security?</t>
  </si>
  <si>
    <t>Is your organization in full compliance with all HIPAA regulations?</t>
  </si>
  <si>
    <t>ACCOUNT/CLIENT SERVICE AND MANAGEMENT</t>
  </si>
  <si>
    <r>
      <t xml:space="preserve">Identify the </t>
    </r>
    <r>
      <rPr>
        <b/>
        <sz val="10"/>
        <color theme="1"/>
        <rFont val="Roboto"/>
      </rPr>
      <t>Account Manager</t>
    </r>
    <r>
      <rPr>
        <sz val="10"/>
        <color theme="1"/>
        <rFont val="Roboto"/>
      </rPr>
      <t xml:space="preserve"> that will be assigned to the client. Include name, address, phone, title and role, as well as line of business if necessary. </t>
    </r>
  </si>
  <si>
    <t>a. Name:</t>
  </si>
  <si>
    <t>b. Title:</t>
  </si>
  <si>
    <t>c. City/State:</t>
  </si>
  <si>
    <t>d. Phone:</t>
  </si>
  <si>
    <t>e. Email:</t>
  </si>
  <si>
    <t>f. Primary Role:</t>
  </si>
  <si>
    <t>g. How many accounts is the proposed  team member responsible for?</t>
  </si>
  <si>
    <r>
      <t>Identify the</t>
    </r>
    <r>
      <rPr>
        <b/>
        <sz val="10"/>
        <color theme="1"/>
        <rFont val="Roboto"/>
      </rPr>
      <t xml:space="preserve"> Account Executive</t>
    </r>
    <r>
      <rPr>
        <sz val="10"/>
        <color theme="1"/>
        <rFont val="Roboto"/>
      </rPr>
      <t xml:space="preserve"> that will be assigned to the client. Include name, address, phone, title and role, as well as line of business if necessary. </t>
    </r>
  </si>
  <si>
    <t>g. How many accounts is the proposed team member responsible for?</t>
  </si>
  <si>
    <t>Please provide a full listing of proposed team members, inclusive of implementation, wellbeing, &amp; member support</t>
  </si>
  <si>
    <t>Provide Response / Attachment</t>
  </si>
  <si>
    <t xml:space="preserve">How do you provide client support regarding changes in federal and state legislative events that require communication to their benefit plan participants? </t>
  </si>
  <si>
    <t>Will you commit to have someone in attendance at a minimum of two times per year for Annual Open Enrollment and one other event as requested by the client?</t>
  </si>
  <si>
    <t>Outline any additional enrollment support, engagement tools, limitation or restrictions and/or additional charges that apply.</t>
  </si>
  <si>
    <t xml:space="preserve">Will you provide training to the client during implementation on your systems and reporting tools? </t>
  </si>
  <si>
    <t>Will you agree to semi-annual meetings with the client to discuss plan performance, financial results, areas for improved savings, etc.?</t>
  </si>
  <si>
    <t>Do you distribute client satisfaction surveys? If so, how often and what do you do with the results? Please provide a copy of the most recent member satisfaction survey and corporate results.</t>
  </si>
  <si>
    <t xml:space="preserve">Confirm which of the following capabilities you have to communicate with HR/Benefits staff via the Internet, specifically.  Any additional costs associated with these services should be identified in your financial proposal.  </t>
  </si>
  <si>
    <r>
      <t>a. Enrollment/Eligibility update capabilities</t>
    </r>
    <r>
      <rPr>
        <sz val="10"/>
        <rFont val="Roboto"/>
      </rPr>
      <t xml:space="preserve"> in real time</t>
    </r>
  </si>
  <si>
    <t>b. View of detailed Member enrollment and eligibility records</t>
  </si>
  <si>
    <t xml:space="preserve">c. View of member claim status/EOBs      </t>
  </si>
  <si>
    <t>d. Order ID Cards on behalf of members</t>
  </si>
  <si>
    <t>e. Email/chat with Customer Service/Claims Representatives</t>
  </si>
  <si>
    <t>f. Costs for services by provider and location (If applicable)</t>
  </si>
  <si>
    <t>g. General consumer health information</t>
  </si>
  <si>
    <t xml:space="preserve">Confirm your ability to provide a custom microsite with the client-specific summaries, information about value added services, calculators, links to member portals, etc. </t>
  </si>
  <si>
    <t>IMPLEMENTATION</t>
  </si>
  <si>
    <t>Confirm you are able to implement the plan in 120 days and meet deadlines set forth in an agreed upon implementation schedule.</t>
  </si>
  <si>
    <t>What is your timing for ID production for mailing prior to the effective plan year start date?</t>
  </si>
  <si>
    <t>Confirm you are able to provide a custom microsite 45 days prior to effective date of contract</t>
  </si>
  <si>
    <t>Confirm you are able to meet or exceed the client's subjective assessment of satisfaction with program implementation.</t>
  </si>
  <si>
    <t>Confirm your ability to partner with the client's HRIS &amp; Benefits Administration platforms</t>
  </si>
  <si>
    <t>ELIGIBILITY/DATA</t>
  </si>
  <si>
    <t>Provide a sample file layout and specifications</t>
  </si>
  <si>
    <t xml:space="preserve">Identify the average number of business days required to update your eligibility system following receipt of “clean” data file from the client.  How quickly is eligibility information available in the system once you receive it? </t>
  </si>
  <si>
    <t xml:space="preserve">Confirm you agree to notify the client within 90-180 days of any required file spec changes, vendor pgp encryption code, file server changes, etc.  (minor file spec changes within 90 days.  Major file spec changes within 180 days). </t>
  </si>
  <si>
    <t>Please describe your process for resolving eligibility discrepancies.</t>
  </si>
  <si>
    <t>Can you provide real-time online eligibility access for the client to perform immediate emergency enrollment additions to the plan? If not, how will you handle urgent enrollments?</t>
  </si>
  <si>
    <t xml:space="preserve">How long after a member is loaded into the real-time system are ID cards available? </t>
  </si>
  <si>
    <t>Confirm that you have your own testing environment that allows the client to upload the eligibility file and see any errors before the file is moved into production</t>
  </si>
  <si>
    <t>Are you willing to offer a performance guarantee structured around successful partnering/interface with the client's other program vendors (specific measure/guarantee to be determined during finalist interviews)?</t>
  </si>
  <si>
    <t>Confirm that you will not charge fees for the provision of monthly raw claims and eligibility files to Bolton and/or its duly authorized subcontractors.</t>
  </si>
  <si>
    <t>Confirm your willingness to partner with and/or exchange data with the client's other healthcare vendors, 3rd party Health Centers and 3rd party analytics platforms as necessary to maintain continuity among the plans offered by the client.</t>
  </si>
  <si>
    <t>Confirm the client retains ownership of all health plan data including but not limited to information relating to claims and eligibility and enrollment information.</t>
  </si>
  <si>
    <t xml:space="preserve">Confirm client retains final right as approver for all eligibility determinations. </t>
  </si>
  <si>
    <t xml:space="preserve">Please share process and ability to support eligibility changes including over-age dependents &amp; notification process for Medicare eligible. </t>
  </si>
  <si>
    <t>CLAIMS ADJUDICATION</t>
  </si>
  <si>
    <t>Confirm that your claims system is fully compliant with HITECH requirements to the HIPAA regulations.</t>
  </si>
  <si>
    <t xml:space="preserve">Where will your organization process claims?  </t>
  </si>
  <si>
    <t>Describe how you identify duplicate claims.</t>
  </si>
  <si>
    <t>What processes or programs do you have in place (other than network discounts) that identify and result in claims cost savings? (e.g. unbundling, passive/silent network, OON claims negotiations, special pricing etc.)</t>
  </si>
  <si>
    <t>Describe procedures in place to detect fraud, waste, and abuse for claims paid by your organization.</t>
  </si>
  <si>
    <t>Confirm members will not have to submit in-network claims for reimbursement.</t>
  </si>
  <si>
    <t>Confirm all in-network providers submit claims electronically.</t>
  </si>
  <si>
    <t>How often do you audit the accuracy of plan program pricing and overall adjudication accuracy?  Describe how this will be shared with the client.  Please provide the results of your most recent audit.</t>
  </si>
  <si>
    <t>Confirm coordination of benefits data is updated at least annually.</t>
  </si>
  <si>
    <t>What is your average claims backlog (in days)?</t>
  </si>
  <si>
    <t>How do you determine the allowances you will use for non-network claims?</t>
  </si>
  <si>
    <t>Describe your claims review process and is there flexibility in terms of client input?</t>
  </si>
  <si>
    <t>Please provide your most recent claims processing performance statistics for the claims office/staff that you are proposing for the client</t>
  </si>
  <si>
    <t>a. Claims processing turnaround time for clean claims (in working days)</t>
  </si>
  <si>
    <t>b. Financial Accuracy %</t>
  </si>
  <si>
    <t>c. Coding Accuracy %</t>
  </si>
  <si>
    <t>d. Overall Processing Accuracy %</t>
  </si>
  <si>
    <t>e. Auto Adjudication rate %</t>
  </si>
  <si>
    <t>f. Measurement period of above statistics (Should be most recent available)</t>
  </si>
  <si>
    <t>CUSTOMER SERVICE</t>
  </si>
  <si>
    <t>Confirm the customer service office supporting Albemarle County is located in the United States.</t>
  </si>
  <si>
    <t>Will there be a different location for after-hours service?  If so, where?</t>
  </si>
  <si>
    <t xml:space="preserve">What are the hours available to speak with a “live” representative? </t>
  </si>
  <si>
    <t>What resources are available in the event of an emergency for seeking care and approving care after hours?</t>
  </si>
  <si>
    <t xml:space="preserve">Does your customer service team integrate with your health management/care management team(s)?  </t>
  </si>
  <si>
    <t xml:space="preserve">Do customer service representatives have the ability to answer claims questions as well as benefits and eligibility questions? </t>
  </si>
  <si>
    <t>Do customer service representatives have on-line access to real time claim processing information?</t>
  </si>
  <si>
    <t xml:space="preserve">Do you have call center service representatives who speak fluent Spanish without translation? </t>
  </si>
  <si>
    <t>How many languages does your call center support?</t>
  </si>
  <si>
    <t>Do you use any third party organizations to objectively measure the quality of your call center?  Who is the third party organization?</t>
  </si>
  <si>
    <t>If you answered yes to the above question, what was the latest result?</t>
  </si>
  <si>
    <t>Confirm SPD/EOC/SBCs and contracts including production and delivery are provided at no additional cost.</t>
  </si>
  <si>
    <t xml:space="preserve">Confirm the client will not be charged for any employee communication material including production and delivery provided by carrier.  </t>
  </si>
  <si>
    <t>a. Average Telephone Speed of Answer Time</t>
  </si>
  <si>
    <t>b. Call Abandonment Rate</t>
  </si>
  <si>
    <t>c. Average Wait time to speak to live representative (not Operator)</t>
  </si>
  <si>
    <t>d. One Call Resolution</t>
  </si>
  <si>
    <t>e. IVR Usage Rate</t>
  </si>
  <si>
    <t>Can you provide a designated toll-free Customer Service number prior to the Plan Effective Date to answer questions from potential members?</t>
  </si>
  <si>
    <t>MEMBER TOOLS/ONLINE ENGAGEMENT</t>
  </si>
  <si>
    <t>Can the client provide a link from their website to yours through a secure single sign-on?</t>
  </si>
  <si>
    <t>Confirm that all members can log in to their account online to view plan information, track remaining balances, view claims, and receive treatment reminders</t>
  </si>
  <si>
    <t>Can members access and print ID cards online?</t>
  </si>
  <si>
    <t>Can members order new ID cards online?</t>
  </si>
  <si>
    <t>Do members have the ability to access their online account in Spanish?</t>
  </si>
  <si>
    <t>Can members find and compare providers based on quality and price?</t>
  </si>
  <si>
    <t>Can members read patient reviews and get detailed professional history for providers?</t>
  </si>
  <si>
    <t>Can members evaluate out-of-pocket costs for common services?</t>
  </si>
  <si>
    <t>Can members schedule appointments online?</t>
  </si>
  <si>
    <t>Do you provide a mobile app for members to access their account information through a smart device?</t>
  </si>
  <si>
    <t>Provide a list of services members can access through your mobile app.</t>
  </si>
  <si>
    <t>ADMINISTRATION/BILLING</t>
  </si>
  <si>
    <t>Provide a detailed description of how billing will occur (e.g., how is the administrative fee billed; how are claims invoices billed and how frequently)</t>
  </si>
  <si>
    <t>Confirm that there will be no restrictions or benefit limitations for pre-existing conditions applied to any employees or their dependents under the plan.</t>
  </si>
  <si>
    <t>Confirm you agree to transfer to the client all required data and records necessary to administer the plans subject to state and federal confidentiality considerations, within 30 days of notice of termination.  The transfer may be made electronically, in a file format to be determined based on the mutual agreement between the client and the provider of services.</t>
  </si>
  <si>
    <t>Will you assume claim fiduciary responsibilities including appeals and defense of "utilization review" decisions?</t>
  </si>
  <si>
    <t>If requested by the client, you agree to provide necessary legal defense in the event of litigation.</t>
  </si>
  <si>
    <t>Confirm you agree to cover all costs associated with legal defense in the event of litigation.</t>
  </si>
  <si>
    <t>At the request of the client, you agree to prepare and file all legal documents necessary to implement and maintain the plan, including policies, amendments, contracts, required state filings, and development of booklet/certificate formats.</t>
  </si>
  <si>
    <t xml:space="preserve">Are paid claim reports reconciled to billing invoices?  Describe. </t>
  </si>
  <si>
    <t>Confirm all new members enrolling as a new hire outside of open enrollment will receive ID cards.  Describe the turnaround time a member's ID card will be placed in the mail from the time you receive the new enrollment.</t>
  </si>
  <si>
    <t>Financial Ratings</t>
  </si>
  <si>
    <t>What is your company’s A.M. Best rating?</t>
  </si>
  <si>
    <t>Has your rating changed over the last 12 months? If so, what was the previous rating?  Why did it change?</t>
  </si>
  <si>
    <t>What is your company’s S&amp;P rating?</t>
  </si>
  <si>
    <t>What is your company’s Moody's rating?</t>
  </si>
  <si>
    <t>What is your company’s Fitch's rating?</t>
  </si>
  <si>
    <t xml:space="preserve">Where will your organization process vision claims?  </t>
  </si>
  <si>
    <t>PLAN DESIGN</t>
  </si>
  <si>
    <t>Confirm you can administer the current plan designs and any deviations are noted on the Technical Plan Design Proposal Form in this workbook. Note that items below are meant to confirm your ability to administer particular provisions in the current plan.</t>
  </si>
  <si>
    <t>Discuss how you have incorporated the ability for members to access providers in your network through telephonic/virtual visits; describe how members can access virtual frame and lens try-on</t>
  </si>
  <si>
    <t>Do members pay an additional fitting fee for contact lenses?   If yes, what is the fee?</t>
  </si>
  <si>
    <t>Do your network providers accept your allowed exam fee as payment in full (i.e. no balance billing)?</t>
  </si>
  <si>
    <t>Describe your pricing formula for frames and indicate how many frames are fully covered under your plan.</t>
  </si>
  <si>
    <t>How do you determine a patient's out-of-pocket expense if they select a frame that exceeds the plans allowance?  Are the extra charges based on the wholesale or retail cost of the frame?</t>
  </si>
  <si>
    <t>How do you distinguish between Standard, Custom and Premium Progressive Lenses</t>
  </si>
  <si>
    <t>Does your proposed plan(s) cover the retinal imaging?</t>
  </si>
  <si>
    <t>REPORTING</t>
  </si>
  <si>
    <t>Are all standard reports available on-line to the client's HR staff and to Bolton?</t>
  </si>
  <si>
    <t xml:space="preserve">Please indicate the frequency of standard reporting, when it will regularly be available and the format in which it is provided. </t>
  </si>
  <si>
    <t>Please confirm your standard reporting package will allow the client to do the following:</t>
  </si>
  <si>
    <t>a</t>
  </si>
  <si>
    <t>Separate reports by the group and sub-groups set up (actives, retirees, COBRA, etc.)</t>
  </si>
  <si>
    <t>b</t>
  </si>
  <si>
    <t>Set custom ranges for current year or historical years (e.g., month, year, 6 mos. period)</t>
  </si>
  <si>
    <t>c</t>
  </si>
  <si>
    <t>Separate reports at the benefit plan option level (e.g., by plan and In-Network/Out-of-Network)</t>
  </si>
  <si>
    <t>d</t>
  </si>
  <si>
    <t>Offeror is required to send a breakdown of all claims by account, branch, and benefit option in a downloadable excel format within 2 business days of the end of the month. Confirm you can meet this requirement.</t>
  </si>
  <si>
    <t>e</t>
  </si>
  <si>
    <t xml:space="preserve">All claims and invoices must be in a downloadable excel format. </t>
  </si>
  <si>
    <t xml:space="preserve">Do you provide self-service access for any ad hoc reporting available to the client and Bolton.  </t>
  </si>
  <si>
    <t xml:space="preserve">Do analytical reports include benchmarking against groups similar in size, plan design, utilization and risk?  </t>
  </si>
  <si>
    <t>What analytical tools, reports and resources will be provided to the client to enable future strategic decision making about benefits, plan designs, contribution strategy, products, wellness and health management initiatives?</t>
  </si>
  <si>
    <t>NETWORK AND PROVIDERS</t>
  </si>
  <si>
    <t xml:space="preserve">How often are your providers re-credentialed?  </t>
  </si>
  <si>
    <t>How often are providers evaluated for cost, utilization, clinical outcomes, member satisfaction, adherence to standards, appropriate use of services, billing accuracy, etc.?</t>
  </si>
  <si>
    <t xml:space="preserve">Is an on-site pre-contractual audit routinely conducted?  </t>
  </si>
  <si>
    <t>What is the frequency of provider interviews?  Are these in person, or virtual/telephonic?</t>
  </si>
  <si>
    <t>How do you deal with providers who are not meeting your standards?</t>
  </si>
  <si>
    <t xml:space="preserve">What percentage of providers are not taking new patients?  </t>
  </si>
  <si>
    <t xml:space="preserve">What percentage of providers are taking new patients?  </t>
  </si>
  <si>
    <t>Are you willing to proactively recruit and add providers in areas where geo access results are not optimal for the client's population starting prior to the effective date of this coverage?  Briefly describe your recruitment process.</t>
  </si>
  <si>
    <t>What is your success rate with recruiting new providers in areas where the access is low?</t>
  </si>
  <si>
    <t xml:space="preserve">What steps are being taken to reduce out-of-network utilization in your plans?  </t>
  </si>
  <si>
    <t xml:space="preserve">Verify that you have a “hold harmless” agreement that prohibits providers from billing more than the plan’s designated coinsurance or copayment.  </t>
  </si>
  <si>
    <t>Please identify situations in which employees can or will be balance billed for in-network services.</t>
  </si>
  <si>
    <t>Describe your process for training providers on individual client's benefit plan, and discussion of upselling/charging practices for member experience</t>
  </si>
  <si>
    <t>WELLNESS/INNOVATIVE SOLUTIONS</t>
  </si>
  <si>
    <t xml:space="preserve">Describe any cost/utilization management and wellness programs you offer that you feel differentiate you from other vision plans.  </t>
  </si>
  <si>
    <t>How do you contact/incent members to get their annual exams? Can you send reminders to high-risk individuals?</t>
  </si>
  <si>
    <t>Describe your approach to myopia management as well as diabetes care programs.</t>
  </si>
  <si>
    <t>Are you able to transfer data to third parties for the purpose of medical disease management services?</t>
  </si>
  <si>
    <t>Do you offer online, in-network options for purchasing contact lenses and glasses?  List the sites members have access to purchase online in-network benefits with the ability to use benefits online at the point of sale.</t>
  </si>
  <si>
    <t>Do members have the ability to try on other frames and use in-network benefits online to cover or offset the cost?</t>
  </si>
  <si>
    <t>What is the cost to purchase blue light filtering lenses or coatings?</t>
  </si>
  <si>
    <t>Describe how members can use your website to search for providers offering special offers</t>
  </si>
  <si>
    <t>Do you provide targeted communications to engage members to get annual eye exams?  Please describe what a typical client campaign would include, and identify targeted audiences.</t>
  </si>
  <si>
    <t xml:space="preserve">Over the last few years, vision plans have made the connection between eye health and overall wellness. What has your organization done to create a better health experience for members and how do you specifically assist employers in the management of chronic conditions?  Provide details around your ongoing efforts, outline any related partnerships and associated outcomes. </t>
  </si>
  <si>
    <t xml:space="preserve">Briefly describe the unique programs, systems, or support that you will make available to the client. Cite specific examples of how these have brought value to a group of similar size and structure to the client.  </t>
  </si>
  <si>
    <t>VISION GEO ACCESS</t>
  </si>
  <si>
    <t>BASED ON ALL IN-NETWORK PROVIDERS</t>
  </si>
  <si>
    <r>
      <t xml:space="preserve">This sheet is designed for you to provide data regarding the geographic access you are proposing. Please complete this form and provide a complete GEO ACCESS Report for the defined standards in the RFP. </t>
    </r>
    <r>
      <rPr>
        <sz val="11"/>
        <color rgb="FFFF0000"/>
        <rFont val="Roboto"/>
      </rPr>
      <t xml:space="preserve">Complete a separate tab for each network you are quoting. </t>
    </r>
  </si>
  <si>
    <t>Please provide the unique provider counts within the designated geo-access area for your proposed network. Each provider may only be counted ONE time, regardless of the number of office locations.</t>
  </si>
  <si>
    <t>&lt;Enter Proposed Network&gt;</t>
  </si>
  <si>
    <t>Number of Subscribers</t>
  </si>
  <si>
    <t>Provider Type</t>
  </si>
  <si>
    <t># of Providers and Distance from Residence</t>
  </si>
  <si>
    <t>Subscribers Matched</t>
  </si>
  <si>
    <t>% Match</t>
  </si>
  <si>
    <t>Subscribers Not Matched</t>
  </si>
  <si>
    <t># of Unique Providers</t>
  </si>
  <si>
    <t># of Unique Locations</t>
  </si>
  <si>
    <t>Opticians</t>
  </si>
  <si>
    <t>1 in 10 miles</t>
  </si>
  <si>
    <t>Optometrists</t>
  </si>
  <si>
    <t>Ophthalmologists</t>
  </si>
  <si>
    <t>Total Provider Turnover Rate - Optometrists (For Prior CY)</t>
  </si>
  <si>
    <t>% of Licensed Providers Contracted with Your Network</t>
  </si>
  <si>
    <t>VISION PLAN NETWORK PROVIDERS BY COUNTY</t>
  </si>
  <si>
    <t>Please list the total number of providers in each County under each specialty.  Each provider may only be counted ONE time per County,  regardless of the number of offices maintained in that County.  Providers can be counted more than once, if they have multiple county locations.</t>
  </si>
  <si>
    <t>COUNTY</t>
  </si>
  <si>
    <t>Optician</t>
  </si>
  <si>
    <t>Optometrist</t>
  </si>
  <si>
    <t>Ophthalmologist</t>
  </si>
  <si>
    <t>Retail Stores</t>
  </si>
  <si>
    <t>&lt;Enter Primary Proposed Network&gt;</t>
  </si>
  <si>
    <t>&lt;Enter Secondary Proposed Network&gt;</t>
  </si>
  <si>
    <t>Top Providers Utilized</t>
  </si>
  <si>
    <t>Indicate whether or not the provider is in your network by placing a "Y" for YES or "N" for NO in the Network column.</t>
  </si>
  <si>
    <t xml:space="preserve">Only respond for providers in the network included in this proposal. </t>
  </si>
  <si>
    <t>Network Name:</t>
  </si>
  <si>
    <t>&lt;Enter Proposed Network 2&gt;</t>
  </si>
  <si>
    <t>Provider Tax ID</t>
  </si>
  <si>
    <t>National Provider Identifier (NPI)</t>
  </si>
  <si>
    <t>Provider Name</t>
  </si>
  <si>
    <t>Address 1</t>
  </si>
  <si>
    <t>Zip</t>
  </si>
  <si>
    <t>Filler</t>
  </si>
  <si>
    <t>In-Network? 
(Yes/No)</t>
  </si>
  <si>
    <t>Taking New Patients?</t>
  </si>
  <si>
    <t>Filler2</t>
  </si>
  <si>
    <t>In-Network? 
(Yes/No)3</t>
  </si>
  <si>
    <t>Taking New Patients?4</t>
  </si>
  <si>
    <t>870571643</t>
  </si>
  <si>
    <t>1225373640</t>
  </si>
  <si>
    <t>1-800 Contacts Inc</t>
  </si>
  <si>
    <t>66 E Wadsworth Park Dr</t>
  </si>
  <si>
    <t>Draper</t>
  </si>
  <si>
    <t>UT</t>
  </si>
  <si>
    <t>84020</t>
  </si>
  <si>
    <t>464751197</t>
  </si>
  <si>
    <t>1972271708</t>
  </si>
  <si>
    <t>Abdul Ali A Farzana</t>
  </si>
  <si>
    <t>7367 Atlas Walk Way</t>
  </si>
  <si>
    <t>Gainesville</t>
  </si>
  <si>
    <t>20155</t>
  </si>
  <si>
    <t>541738160</t>
  </si>
  <si>
    <t>1861473050</t>
  </si>
  <si>
    <t>Adam B Erdal</t>
  </si>
  <si>
    <t>1500 Commerce Rd</t>
  </si>
  <si>
    <t>Staunton</t>
  </si>
  <si>
    <t>24401</t>
  </si>
  <si>
    <t>4000 Luxottica Pl</t>
  </si>
  <si>
    <t>Mason</t>
  </si>
  <si>
    <t>OH</t>
  </si>
  <si>
    <t>45040</t>
  </si>
  <si>
    <t>425 S Linden Ave</t>
  </si>
  <si>
    <t>22980</t>
  </si>
  <si>
    <t>471396663</t>
  </si>
  <si>
    <t>1053002337</t>
  </si>
  <si>
    <t>Ahmed Muhammad</t>
  </si>
  <si>
    <t>8125 Timberlake Rd</t>
  </si>
  <si>
    <t>Lynchburg</t>
  </si>
  <si>
    <t>24502</t>
  </si>
  <si>
    <t>1548736754</t>
  </si>
  <si>
    <t>Ali M Mehwish</t>
  </si>
  <si>
    <t>2159 Barracks Rd</t>
  </si>
  <si>
    <t>Charlottesville</t>
  </si>
  <si>
    <t>22903</t>
  </si>
  <si>
    <t>581910859</t>
  </si>
  <si>
    <t>1215258157</t>
  </si>
  <si>
    <t>Americas Best</t>
  </si>
  <si>
    <t>1824 Rio Hill Center</t>
  </si>
  <si>
    <t>22901</t>
  </si>
  <si>
    <t>49 Lee Jackson Hwy</t>
  </si>
  <si>
    <t>6855 New Hampshire Ave</t>
  </si>
  <si>
    <t>Takoma Park</t>
  </si>
  <si>
    <t>MD</t>
  </si>
  <si>
    <t>20912</t>
  </si>
  <si>
    <t>831h Town Center Dr</t>
  </si>
  <si>
    <t>9829 Patriot Hwy</t>
  </si>
  <si>
    <t>Fredericksburg</t>
  </si>
  <si>
    <t>22407</t>
  </si>
  <si>
    <t>452161881</t>
  </si>
  <si>
    <t>1225122195</t>
  </si>
  <si>
    <t>Anderson Q Cathy</t>
  </si>
  <si>
    <t>2413 Wards Rd</t>
  </si>
  <si>
    <t>1316296866</t>
  </si>
  <si>
    <t>Autry A Justin</t>
  </si>
  <si>
    <t>1824 Rio Hill Ctr</t>
  </si>
  <si>
    <t>262637265</t>
  </si>
  <si>
    <t>1992733273</t>
  </si>
  <si>
    <t>Bare V Curtis</t>
  </si>
  <si>
    <t>1114 Emmet St N</t>
  </si>
  <si>
    <t>1720081797</t>
  </si>
  <si>
    <t>Barnes M David</t>
  </si>
  <si>
    <t>62 Hill Top Ln</t>
  </si>
  <si>
    <t>Lexington</t>
  </si>
  <si>
    <t>24450</t>
  </si>
  <si>
    <t>1033259957</t>
  </si>
  <si>
    <t>Basic T Stephen</t>
  </si>
  <si>
    <t>251815126</t>
  </si>
  <si>
    <t>1609808880</t>
  </si>
  <si>
    <t>Bastaich J Robert</t>
  </si>
  <si>
    <t>11500 Midlothian Tpke</t>
  </si>
  <si>
    <t>Richmond</t>
  </si>
  <si>
    <t>23235</t>
  </si>
  <si>
    <t>1003074139</t>
  </si>
  <si>
    <t>Bertomeu A Vincent</t>
  </si>
  <si>
    <t>1841 Fountain Dr</t>
  </si>
  <si>
    <t>Reston</t>
  </si>
  <si>
    <t>20190</t>
  </si>
  <si>
    <t>271357101</t>
  </si>
  <si>
    <t>1477935344</t>
  </si>
  <si>
    <t>Bright D Jon</t>
  </si>
  <si>
    <t>410 E Market St</t>
  </si>
  <si>
    <t>22902</t>
  </si>
  <si>
    <t>541287514</t>
  </si>
  <si>
    <t>624 Berkmar Cir</t>
  </si>
  <si>
    <t>541823504</t>
  </si>
  <si>
    <t>1063444792</t>
  </si>
  <si>
    <t>Brock R Lee</t>
  </si>
  <si>
    <t>1508962648</t>
  </si>
  <si>
    <t>Burkley J Melissa</t>
  </si>
  <si>
    <t>1104980341</t>
  </si>
  <si>
    <t>Burton Zalar A Heather</t>
  </si>
  <si>
    <t>44727 Brimfield Dr</t>
  </si>
  <si>
    <t>Ashburn</t>
  </si>
  <si>
    <t>20147</t>
  </si>
  <si>
    <t>1649256629</t>
  </si>
  <si>
    <t>Cadet-honore M Michelle</t>
  </si>
  <si>
    <t>161023273</t>
  </si>
  <si>
    <t>1790739001</t>
  </si>
  <si>
    <t>Cerrone A Franklin</t>
  </si>
  <si>
    <t>1055 Millmont St</t>
  </si>
  <si>
    <t>408 E Market St</t>
  </si>
  <si>
    <t>1134417157</t>
  </si>
  <si>
    <t>Chan K Andrew</t>
  </si>
  <si>
    <t>15189 Montanus Dr</t>
  </si>
  <si>
    <t>Culpeper</t>
  </si>
  <si>
    <t>22701</t>
  </si>
  <si>
    <t>541951367</t>
  </si>
  <si>
    <t>1316952286</t>
  </si>
  <si>
    <t>Chopra Paul</t>
  </si>
  <si>
    <t>106 Tradewynd Dr</t>
  </si>
  <si>
    <t>1144914516</t>
  </si>
  <si>
    <t>Chowhan K Ume</t>
  </si>
  <si>
    <t>2823 Clarendon Blvd</t>
  </si>
  <si>
    <t>Arlington</t>
  </si>
  <si>
    <t>22201</t>
  </si>
  <si>
    <t>932689830</t>
  </si>
  <si>
    <t>1790762821</t>
  </si>
  <si>
    <t>Church W Bradley</t>
  </si>
  <si>
    <t>2101 Carl D Silver Pkwy</t>
  </si>
  <si>
    <t>22401</t>
  </si>
  <si>
    <t>273173973</t>
  </si>
  <si>
    <t>1518190677</t>
  </si>
  <si>
    <t>Cioara Alice</t>
  </si>
  <si>
    <t>1951 Swanson Dr</t>
  </si>
  <si>
    <t>862434999</t>
  </si>
  <si>
    <t>1925 E Market St</t>
  </si>
  <si>
    <t>Harrisonburg</t>
  </si>
  <si>
    <t>22801</t>
  </si>
  <si>
    <t>1790090009</t>
  </si>
  <si>
    <t>Ciocco T Lindsay</t>
  </si>
  <si>
    <t>1225112147</t>
  </si>
  <si>
    <t>Clauss L David</t>
  </si>
  <si>
    <t>1412 N Augusta St</t>
  </si>
  <si>
    <t>265 Merchant Walk Ave</t>
  </si>
  <si>
    <t>441 Westfield Rd</t>
  </si>
  <si>
    <t>600 Peter Jefferson Pkwy</t>
  </si>
  <si>
    <t>22911</t>
  </si>
  <si>
    <t>541814659</t>
  </si>
  <si>
    <t>116 Lucy Ln</t>
  </si>
  <si>
    <t>311339854</t>
  </si>
  <si>
    <t>1831244953</t>
  </si>
  <si>
    <t>Contacts Direct</t>
  </si>
  <si>
    <t>4000 Luxottica Place</t>
  </si>
  <si>
    <t>541583229</t>
  </si>
  <si>
    <t>1649277229</t>
  </si>
  <si>
    <t>Coolbaugh L Shari</t>
  </si>
  <si>
    <t>13295 Booker T Washington Hwy</t>
  </si>
  <si>
    <t>Hardy</t>
  </si>
  <si>
    <t>24101</t>
  </si>
  <si>
    <t>1194717579</t>
  </si>
  <si>
    <t>Crawford L Stephen</t>
  </si>
  <si>
    <t>1457912578</t>
  </si>
  <si>
    <t>Crouch Corey</t>
  </si>
  <si>
    <t>213 Connor Dr</t>
  </si>
  <si>
    <t>541472556</t>
  </si>
  <si>
    <t>1750498135</t>
  </si>
  <si>
    <t>Curl W Michael</t>
  </si>
  <si>
    <t>1503 Enterprise Dr</t>
  </si>
  <si>
    <t>1316952963</t>
  </si>
  <si>
    <t>Dacales S Craig</t>
  </si>
  <si>
    <t>735 Dominion Sq Shopping Ctr</t>
  </si>
  <si>
    <t>1376742908</t>
  </si>
  <si>
    <t>Degirmen Ahmet</t>
  </si>
  <si>
    <t>272193496</t>
  </si>
  <si>
    <t>1396271110</t>
  </si>
  <si>
    <t>De Leon R Ivana</t>
  </si>
  <si>
    <t>1568443737</t>
  </si>
  <si>
    <t>Di Girolamo E Janice</t>
  </si>
  <si>
    <t>1154302396</t>
  </si>
  <si>
    <t>Digirolamo M Joseph</t>
  </si>
  <si>
    <t>Di Girolamo M Joseph</t>
  </si>
  <si>
    <t>541119248</t>
  </si>
  <si>
    <t>1619529278</t>
  </si>
  <si>
    <t>Domagola K Amanda</t>
  </si>
  <si>
    <t>455104164</t>
  </si>
  <si>
    <t>1972880755</t>
  </si>
  <si>
    <t>Du John</t>
  </si>
  <si>
    <t>264766691</t>
  </si>
  <si>
    <t>1245286996</t>
  </si>
  <si>
    <t>Dyda Schmid A Regina</t>
  </si>
  <si>
    <t>11736 W Broad St</t>
  </si>
  <si>
    <t>Henrico</t>
  </si>
  <si>
    <t>23233</t>
  </si>
  <si>
    <t>1235147364</t>
  </si>
  <si>
    <t>East David</t>
  </si>
  <si>
    <t>814173146</t>
  </si>
  <si>
    <t>1780639351</t>
  </si>
  <si>
    <t>Easton R Jaime</t>
  </si>
  <si>
    <t>1200 Five Springs Rd</t>
  </si>
  <si>
    <t>541831397</t>
  </si>
  <si>
    <t>1912748492</t>
  </si>
  <si>
    <t>Elder Ryder</t>
  </si>
  <si>
    <t>9440 Iron Bridge Rd</t>
  </si>
  <si>
    <t>Chesterfield</t>
  </si>
  <si>
    <t>23832</t>
  </si>
  <si>
    <t>541519724</t>
  </si>
  <si>
    <t>1114365129</t>
  </si>
  <si>
    <t>Evans M Derek</t>
  </si>
  <si>
    <t>120 Kings Way</t>
  </si>
  <si>
    <t>Williamsburg</t>
  </si>
  <si>
    <t>23185</t>
  </si>
  <si>
    <t>203678882</t>
  </si>
  <si>
    <t>1710782875</t>
  </si>
  <si>
    <t>Eyebuydirect Inc</t>
  </si>
  <si>
    <t>420 5th Ave</t>
  </si>
  <si>
    <t>New York</t>
  </si>
  <si>
    <t>NY</t>
  </si>
  <si>
    <t>10018</t>
  </si>
  <si>
    <t>472262776</t>
  </si>
  <si>
    <t>1033517776</t>
  </si>
  <si>
    <t>Eyemart Express Llc</t>
  </si>
  <si>
    <t>11413 Midlothian Tpke</t>
  </si>
  <si>
    <t>1982613576</t>
  </si>
  <si>
    <t>Eyeone Plc</t>
  </si>
  <si>
    <t>17 N Medical Park Dr</t>
  </si>
  <si>
    <t>Fishersville</t>
  </si>
  <si>
    <t>22939</t>
  </si>
  <si>
    <t>620 Berkmar Cir</t>
  </si>
  <si>
    <t>1669480448</t>
  </si>
  <si>
    <t>Eye Surgeons Of Richmond Inc</t>
  </si>
  <si>
    <t>6946 Forest Ave</t>
  </si>
  <si>
    <t>23230</t>
  </si>
  <si>
    <t>593662455</t>
  </si>
  <si>
    <t>1427540533</t>
  </si>
  <si>
    <t>Felver R Austin</t>
  </si>
  <si>
    <t>13457 Atlantic Blvd</t>
  </si>
  <si>
    <t>Jacksonville</t>
  </si>
  <si>
    <t>FL</t>
  </si>
  <si>
    <t>32225</t>
  </si>
  <si>
    <t>541476189</t>
  </si>
  <si>
    <t>1275596454</t>
  </si>
  <si>
    <t>Finney P Kurt</t>
  </si>
  <si>
    <t>2352 Plank Rd</t>
  </si>
  <si>
    <t>464781015</t>
  </si>
  <si>
    <t>1801889530</t>
  </si>
  <si>
    <t>Foley D Gregory</t>
  </si>
  <si>
    <t>635 Pennsylvania Ave Se</t>
  </si>
  <si>
    <t>Washington</t>
  </si>
  <si>
    <t>DC</t>
  </si>
  <si>
    <t>20003</t>
  </si>
  <si>
    <t>823678142</t>
  </si>
  <si>
    <t>1851975924</t>
  </si>
  <si>
    <t>Fonte Andrew</t>
  </si>
  <si>
    <t>1 Washington St</t>
  </si>
  <si>
    <t>Wellesley Hills</t>
  </si>
  <si>
    <t>MA</t>
  </si>
  <si>
    <t>02481</t>
  </si>
  <si>
    <t>For Eyes</t>
  </si>
  <si>
    <t>3405 South U.s. Hwy 17</t>
  </si>
  <si>
    <t>Casselberry</t>
  </si>
  <si>
    <t>32707</t>
  </si>
  <si>
    <t>473725213</t>
  </si>
  <si>
    <t>1912213174</t>
  </si>
  <si>
    <t>Fripps N Mia</t>
  </si>
  <si>
    <t>1033269790</t>
  </si>
  <si>
    <t>Furst N Herbert</t>
  </si>
  <si>
    <t>831 Town Center Dr</t>
  </si>
  <si>
    <t>1437762176</t>
  </si>
  <si>
    <t>Gabr Nisma</t>
  </si>
  <si>
    <t>1568990901</t>
  </si>
  <si>
    <t>Ghanbari Ali</t>
  </si>
  <si>
    <t>1760448922</t>
  </si>
  <si>
    <t>Giurato J Jeffrey</t>
  </si>
  <si>
    <t>Giurato John Jeffrey</t>
  </si>
  <si>
    <t>471086744</t>
  </si>
  <si>
    <t>1346233780</t>
  </si>
  <si>
    <t>Goberville E Gary</t>
  </si>
  <si>
    <t>9804 S Military Trl</t>
  </si>
  <si>
    <t>Boynton Beach</t>
  </si>
  <si>
    <t>33436</t>
  </si>
  <si>
    <t>541783118</t>
  </si>
  <si>
    <t>1497752208</t>
  </si>
  <si>
    <t>Gordon B Kenneth</t>
  </si>
  <si>
    <t>4811 S Laburnum Ave</t>
  </si>
  <si>
    <t>23231</t>
  </si>
  <si>
    <t>541993636</t>
  </si>
  <si>
    <t>1629627559</t>
  </si>
  <si>
    <t>Gorman Seth</t>
  </si>
  <si>
    <t>1467960732</t>
  </si>
  <si>
    <t>Green O Jonelle</t>
  </si>
  <si>
    <t>1053975763</t>
  </si>
  <si>
    <t>Gresham B Susan</t>
  </si>
  <si>
    <t>134092902</t>
  </si>
  <si>
    <t>1760499628</t>
  </si>
  <si>
    <t>Gross Forrest David</t>
  </si>
  <si>
    <t>1225000615</t>
  </si>
  <si>
    <t>Hanning R Jayeanna</t>
  </si>
  <si>
    <t>1568515666</t>
  </si>
  <si>
    <t>Harpin H Matthew</t>
  </si>
  <si>
    <t>1841803632</t>
  </si>
  <si>
    <t>Hasan N Syed Nabeel</t>
  </si>
  <si>
    <t>Hasan Syed Nabeel</t>
  </si>
  <si>
    <t>Haskett K Michael</t>
  </si>
  <si>
    <t>12090 Jefferson Ave</t>
  </si>
  <si>
    <t>Newport News</t>
  </si>
  <si>
    <t>23606</t>
  </si>
  <si>
    <t>262510944</t>
  </si>
  <si>
    <t>1912231820</t>
  </si>
  <si>
    <t>Hempelmann M Adrianna</t>
  </si>
  <si>
    <t>1440 S Main St</t>
  </si>
  <si>
    <t>Blacksburg</t>
  </si>
  <si>
    <t>24060</t>
  </si>
  <si>
    <t>Henderson W Michael</t>
  </si>
  <si>
    <t>1124028097</t>
  </si>
  <si>
    <t>Holdinghausen M Karmen</t>
  </si>
  <si>
    <t>1825 Graves Mill Rd</t>
  </si>
  <si>
    <t>Forest</t>
  </si>
  <si>
    <t>24551</t>
  </si>
  <si>
    <t>1558542563</t>
  </si>
  <si>
    <t>Huynh Kim Ha Thi</t>
  </si>
  <si>
    <t>1578058830</t>
  </si>
  <si>
    <t>Hylton A Kaitlyn</t>
  </si>
  <si>
    <t>2400 Sheila Ln</t>
  </si>
  <si>
    <t>23225</t>
  </si>
  <si>
    <t>Iii Basic Iii T Stephen</t>
  </si>
  <si>
    <t>1124593728</t>
  </si>
  <si>
    <t>Jr Galban C Robert</t>
  </si>
  <si>
    <t>1601 Willow Lawn Dr</t>
  </si>
  <si>
    <t>1710310875</t>
  </si>
  <si>
    <t>Jr Stacy A John</t>
  </si>
  <si>
    <t>601 N Courthouse Rd</t>
  </si>
  <si>
    <t>North Chesterfield</t>
  </si>
  <si>
    <t>23236</t>
  </si>
  <si>
    <t>842193757</t>
  </si>
  <si>
    <t>1629207543</t>
  </si>
  <si>
    <t>Juang J Ning-ju</t>
  </si>
  <si>
    <t>3275 Washtenaw Ave</t>
  </si>
  <si>
    <t>Ann Arbor</t>
  </si>
  <si>
    <t>MI</t>
  </si>
  <si>
    <t>48104</t>
  </si>
  <si>
    <t>1407996119</t>
  </si>
  <si>
    <t>Katz D Michael</t>
  </si>
  <si>
    <t>1013090513</t>
  </si>
  <si>
    <t>Kaufman J Evan</t>
  </si>
  <si>
    <t>1114467172</t>
  </si>
  <si>
    <t>Kim Bomee</t>
  </si>
  <si>
    <t>832898266</t>
  </si>
  <si>
    <t>1588437628</t>
  </si>
  <si>
    <t>Kim Byung Yoon</t>
  </si>
  <si>
    <t>Kim C Bomee</t>
  </si>
  <si>
    <t>1750745105</t>
  </si>
  <si>
    <t>King D Molly</t>
  </si>
  <si>
    <t>1891873832</t>
  </si>
  <si>
    <t>Klinnert L Richard</t>
  </si>
  <si>
    <t>1649895681</t>
  </si>
  <si>
    <t>Kofoed Nils</t>
  </si>
  <si>
    <t>822106608</t>
  </si>
  <si>
    <t>1568774271</t>
  </si>
  <si>
    <t>Koza A Cynthia</t>
  </si>
  <si>
    <t>1430 Rolkin Ct</t>
  </si>
  <si>
    <t>474778971</t>
  </si>
  <si>
    <t>1265729073</t>
  </si>
  <si>
    <t>Kramer M Kathryn</t>
  </si>
  <si>
    <t>881 W 3rd Ave</t>
  </si>
  <si>
    <t>Columbus</t>
  </si>
  <si>
    <t>43212</t>
  </si>
  <si>
    <t>1760611362</t>
  </si>
  <si>
    <t>Kwon A Tiffany</t>
  </si>
  <si>
    <t>1265958524</t>
  </si>
  <si>
    <t>Kyte H James</t>
  </si>
  <si>
    <t>862507546</t>
  </si>
  <si>
    <t>1528080710</t>
  </si>
  <si>
    <t>Lasalle R Emily</t>
  </si>
  <si>
    <t>4822 Valley View Blvd Nw</t>
  </si>
  <si>
    <t>Roanoke</t>
  </si>
  <si>
    <t>24012</t>
  </si>
  <si>
    <t>1558562264</t>
  </si>
  <si>
    <t>Lawrence D Scott</t>
  </si>
  <si>
    <t>1396746491</t>
  </si>
  <si>
    <t>Leach J Timothy</t>
  </si>
  <si>
    <t>Lenscrafters</t>
  </si>
  <si>
    <t>Lenscrafters Charlot</t>
  </si>
  <si>
    <t>Lenscrafters Monmouth Mall</t>
  </si>
  <si>
    <t>1951 Swanson Dr Spc 120</t>
  </si>
  <si>
    <t>261105379</t>
  </si>
  <si>
    <t>1558845669</t>
  </si>
  <si>
    <t>Lewis D Clarissa</t>
  </si>
  <si>
    <t>481170802</t>
  </si>
  <si>
    <t>1871506071</t>
  </si>
  <si>
    <t>Lindenman Cory</t>
  </si>
  <si>
    <t>1891127858</t>
  </si>
  <si>
    <t>Lou P Irene</t>
  </si>
  <si>
    <t>1164433892</t>
  </si>
  <si>
    <t>Marshall A Nicole</t>
  </si>
  <si>
    <t>12241 W Broad St</t>
  </si>
  <si>
    <t>1497101125</t>
  </si>
  <si>
    <t>Martin K Virginia</t>
  </si>
  <si>
    <t>1609095462</t>
  </si>
  <si>
    <t>Matriccino S Suzanne</t>
  </si>
  <si>
    <t>1450 Sachem Pl</t>
  </si>
  <si>
    <t>1952932501</t>
  </si>
  <si>
    <t>Matthews N Michelle</t>
  </si>
  <si>
    <t>1047 Millmont St</t>
  </si>
  <si>
    <t>541908569</t>
  </si>
  <si>
    <t>1558524405</t>
  </si>
  <si>
    <t>Mccabe A Erin</t>
  </si>
  <si>
    <t>1184834889</t>
  </si>
  <si>
    <t>Mcconnell S Paul</t>
  </si>
  <si>
    <t>1871484436</t>
  </si>
  <si>
    <t>Mdeway Hanan</t>
  </si>
  <si>
    <t>7347 Bell Creek Rd</t>
  </si>
  <si>
    <t>Mechanicsville</t>
  </si>
  <si>
    <t>23111</t>
  </si>
  <si>
    <t>541638344</t>
  </si>
  <si>
    <t>1730757105</t>
  </si>
  <si>
    <t>Mihalko Nicole</t>
  </si>
  <si>
    <t>5419 Patterson Ave</t>
  </si>
  <si>
    <t>23226</t>
  </si>
  <si>
    <t>1760560205</t>
  </si>
  <si>
    <t>Miller A Tracy</t>
  </si>
  <si>
    <t>1790134807</t>
  </si>
  <si>
    <t>Moughon R William</t>
  </si>
  <si>
    <t>1700816337</t>
  </si>
  <si>
    <t>Mueller N Susan</t>
  </si>
  <si>
    <t>1457332991</t>
  </si>
  <si>
    <t>Mummert I Amy</t>
  </si>
  <si>
    <t>1174933691</t>
  </si>
  <si>
    <t>Myeyedr Optometry Of Virginia</t>
  </si>
  <si>
    <t>National Vision Other</t>
  </si>
  <si>
    <t>7225 Bell Creek Rd</t>
  </si>
  <si>
    <t>1417006057</t>
  </si>
  <si>
    <t>Neagle Nick</t>
  </si>
  <si>
    <t>650 Massachusetts Ave Nw</t>
  </si>
  <si>
    <t>20001</t>
  </si>
  <si>
    <t>541741996</t>
  </si>
  <si>
    <t>1841370012</t>
  </si>
  <si>
    <t>Neidigh R Gerald</t>
  </si>
  <si>
    <t>1851934699</t>
  </si>
  <si>
    <t>Neli Resiola</t>
  </si>
  <si>
    <t>1346324308</t>
  </si>
  <si>
    <t>Ness R David</t>
  </si>
  <si>
    <t>1320 Shelfer St</t>
  </si>
  <si>
    <t>Leesburg</t>
  </si>
  <si>
    <t>34748</t>
  </si>
  <si>
    <t>1285373480</t>
  </si>
  <si>
    <t>Nguyen K Kelly</t>
  </si>
  <si>
    <t>14431 Sommerville Ct</t>
  </si>
  <si>
    <t>Midlothian</t>
  </si>
  <si>
    <t>23113</t>
  </si>
  <si>
    <t>1447296728</t>
  </si>
  <si>
    <t>Nilsen J Alexandra</t>
  </si>
  <si>
    <t>1427575604</t>
  </si>
  <si>
    <t>Oakley</t>
  </si>
  <si>
    <t>1961 Chain Bridge Rd</t>
  </si>
  <si>
    <t>Mclean</t>
  </si>
  <si>
    <t>22102</t>
  </si>
  <si>
    <t>1407417942</t>
  </si>
  <si>
    <t>Oh Jennifer</t>
  </si>
  <si>
    <t>999999997</t>
  </si>
  <si>
    <t>NA</t>
  </si>
  <si>
    <t>Out Of Network</t>
  </si>
  <si>
    <t>Out Of  Network</t>
  </si>
  <si>
    <t>1992019954</t>
  </si>
  <si>
    <t>Palmer A Jenelle</t>
  </si>
  <si>
    <t>541843705</t>
  </si>
  <si>
    <t>1215460969</t>
  </si>
  <si>
    <t>Paschal C Christine</t>
  </si>
  <si>
    <t>10835 Ridgefield Pkwy</t>
  </si>
  <si>
    <t>1649766908</t>
  </si>
  <si>
    <t>Patel B Bhoomi</t>
  </si>
  <si>
    <t>1588952576</t>
  </si>
  <si>
    <t>Patel B Darshita</t>
  </si>
  <si>
    <t>1663 Virginia Ave</t>
  </si>
  <si>
    <t>22802</t>
  </si>
  <si>
    <t>1588344543</t>
  </si>
  <si>
    <t>Patel B Kishan</t>
  </si>
  <si>
    <t>1104206465</t>
  </si>
  <si>
    <t>Patel D Preyaben</t>
  </si>
  <si>
    <t>1870 Reservoir St</t>
  </si>
  <si>
    <t>1225031297</t>
  </si>
  <si>
    <t>Patel D Rachna</t>
  </si>
  <si>
    <t>464341895</t>
  </si>
  <si>
    <t>1144062225</t>
  </si>
  <si>
    <t>Patel Nishita</t>
  </si>
  <si>
    <t>860 Peachtree St Ne</t>
  </si>
  <si>
    <t>Atlanta</t>
  </si>
  <si>
    <t>GA</t>
  </si>
  <si>
    <t>30308</t>
  </si>
  <si>
    <t>1316558570</t>
  </si>
  <si>
    <t>Patel Priyanka</t>
  </si>
  <si>
    <t>1518348556</t>
  </si>
  <si>
    <t>Pederson M Nicole</t>
  </si>
  <si>
    <t>3524 W Cary St</t>
  </si>
  <si>
    <t>23221</t>
  </si>
  <si>
    <t>541910597</t>
  </si>
  <si>
    <t>1003802422</t>
  </si>
  <si>
    <t>Pemberton L Mary</t>
  </si>
  <si>
    <t>2522 Jefferson Hwy</t>
  </si>
  <si>
    <t>Pilskalns A Ben</t>
  </si>
  <si>
    <t>129 E Ferrell St</t>
  </si>
  <si>
    <t>South Hill</t>
  </si>
  <si>
    <t>23970</t>
  </si>
  <si>
    <t>834653320</t>
  </si>
  <si>
    <t>1780745786</t>
  </si>
  <si>
    <t>Prazer W Robert</t>
  </si>
  <si>
    <t>110 Vip Dr</t>
  </si>
  <si>
    <t>Wexford</t>
  </si>
  <si>
    <t>PA</t>
  </si>
  <si>
    <t>15090</t>
  </si>
  <si>
    <t>541089042</t>
  </si>
  <si>
    <t>1083620538</t>
  </si>
  <si>
    <t>Radoiu C Michael</t>
  </si>
  <si>
    <t>1690a Spring Port Dr</t>
  </si>
  <si>
    <t>541975727</t>
  </si>
  <si>
    <t>1609440502</t>
  </si>
  <si>
    <t>Ramirez Cortes Casey</t>
  </si>
  <si>
    <t>1740768605</t>
  </si>
  <si>
    <t>Reynolds Kaye Stephanie</t>
  </si>
  <si>
    <t>Reynolds K Stephanie</t>
  </si>
  <si>
    <t>1770907941</t>
  </si>
  <si>
    <t>Richmond R Ryan</t>
  </si>
  <si>
    <t>1891945697</t>
  </si>
  <si>
    <t>Rivellino P Lauren</t>
  </si>
  <si>
    <t>300681966</t>
  </si>
  <si>
    <t>1215188255</t>
  </si>
  <si>
    <t>Robertson W Lee</t>
  </si>
  <si>
    <t>1326193210</t>
  </si>
  <si>
    <t>Rohm L Trudy</t>
  </si>
  <si>
    <t>1659668937</t>
  </si>
  <si>
    <t>Roseman A Charles</t>
  </si>
  <si>
    <t>371580137</t>
  </si>
  <si>
    <t>1407810153</t>
  </si>
  <si>
    <t>Rosen R Elena</t>
  </si>
  <si>
    <t>200 W 24th St</t>
  </si>
  <si>
    <t>10011</t>
  </si>
  <si>
    <t>1578912770</t>
  </si>
  <si>
    <t>Scharadin C Ryan</t>
  </si>
  <si>
    <t>561781566</t>
  </si>
  <si>
    <t>1821254236</t>
  </si>
  <si>
    <t>Schmidt H Claire</t>
  </si>
  <si>
    <t>455 S Main St</t>
  </si>
  <si>
    <t>Davidson</t>
  </si>
  <si>
    <t>NC</t>
  </si>
  <si>
    <t>28036</t>
  </si>
  <si>
    <t>993177305</t>
  </si>
  <si>
    <t>1063844884</t>
  </si>
  <si>
    <t>Schmidt L Karen</t>
  </si>
  <si>
    <t>1028 Richmond Ave</t>
  </si>
  <si>
    <t>1013267830</t>
  </si>
  <si>
    <t>Shah M Alpa</t>
  </si>
  <si>
    <t>1528245180</t>
  </si>
  <si>
    <t>Shaikh W Adam</t>
  </si>
  <si>
    <t>1386741296</t>
  </si>
  <si>
    <t>Sheridan J Peter</t>
  </si>
  <si>
    <t>191 Old Courthouse Rd</t>
  </si>
  <si>
    <t>Appomattox</t>
  </si>
  <si>
    <t>24522</t>
  </si>
  <si>
    <t>1265435226</t>
  </si>
  <si>
    <t>Shields D Marc</t>
  </si>
  <si>
    <t>541581185</t>
  </si>
  <si>
    <t>1134446578</t>
  </si>
  <si>
    <t>Silverstein Evan</t>
  </si>
  <si>
    <t>8700 Stony Point Pkwy</t>
  </si>
  <si>
    <t>1710345368</t>
  </si>
  <si>
    <t>Singh Queena</t>
  </si>
  <si>
    <t>1407814361</t>
  </si>
  <si>
    <t>Solan K Jonathan</t>
  </si>
  <si>
    <t>South Valley Optical</t>
  </si>
  <si>
    <t>261 W Data Dr</t>
  </si>
  <si>
    <t>541830636</t>
  </si>
  <si>
    <t>1386340016</t>
  </si>
  <si>
    <t>Spangler Sarah</t>
  </si>
  <si>
    <t>3410 Pump Rd</t>
  </si>
  <si>
    <t>1215942792</t>
  </si>
  <si>
    <t>Spectacle Shop Inc</t>
  </si>
  <si>
    <t>624 Berkmar Circle</t>
  </si>
  <si>
    <t>Spectale Shop Inc</t>
  </si>
  <si>
    <t>995007522</t>
  </si>
  <si>
    <t>1124068606</t>
  </si>
  <si>
    <t>Stewart F Angela</t>
  </si>
  <si>
    <t>2205 Orange Ave Ne</t>
  </si>
  <si>
    <t>820666260</t>
  </si>
  <si>
    <t>1184821472</t>
  </si>
  <si>
    <t>Stromberg C Erin</t>
  </si>
  <si>
    <t>1487961967</t>
  </si>
  <si>
    <t>Sweeney J Adam</t>
  </si>
  <si>
    <t>Target Optical</t>
  </si>
  <si>
    <t>11290 W Broad St</t>
  </si>
  <si>
    <t>Glen Allen</t>
  </si>
  <si>
    <t>23060</t>
  </si>
  <si>
    <t>Target Optical Ecomm</t>
  </si>
  <si>
    <t>541577646</t>
  </si>
  <si>
    <t>1851993299</t>
  </si>
  <si>
    <t>Taylor L Kathryn</t>
  </si>
  <si>
    <t>325 Volvo Pkwy</t>
  </si>
  <si>
    <t>Chesapeake</t>
  </si>
  <si>
    <t>23320</t>
  </si>
  <si>
    <t>541591283</t>
  </si>
  <si>
    <t>1609442433</t>
  </si>
  <si>
    <t>Taylor S Ashlee</t>
  </si>
  <si>
    <t>1689846487</t>
  </si>
  <si>
    <t>The Spectacle Shop Inc</t>
  </si>
  <si>
    <t>1053743534</t>
  </si>
  <si>
    <t>Tompkins M Amanda</t>
  </si>
  <si>
    <t>1518047554</t>
  </si>
  <si>
    <t>Townsend L Brian</t>
  </si>
  <si>
    <t>541168929</t>
  </si>
  <si>
    <t>1285230433</t>
  </si>
  <si>
    <t>Tran T Tin</t>
  </si>
  <si>
    <t>1679167860</t>
  </si>
  <si>
    <t>Uddin Rafat Iqra</t>
  </si>
  <si>
    <t>1235613951</t>
  </si>
  <si>
    <t>Ulysse B Jonathan</t>
  </si>
  <si>
    <t>1205144003</t>
  </si>
  <si>
    <t>University Eyecare Llc</t>
  </si>
  <si>
    <t>1518349224</t>
  </si>
  <si>
    <t>Vanderpool S Lisa</t>
  </si>
  <si>
    <t>814345515</t>
  </si>
  <si>
    <t>1508940065</t>
  </si>
  <si>
    <t>Vanray M Wills</t>
  </si>
  <si>
    <t>325 Lake Dillon Dr</t>
  </si>
  <si>
    <t>Dillon</t>
  </si>
  <si>
    <t>CO</t>
  </si>
  <si>
    <t>80435</t>
  </si>
  <si>
    <t>1457504821</t>
  </si>
  <si>
    <t>Van T Kristine-hue</t>
  </si>
  <si>
    <t>1982797510</t>
  </si>
  <si>
    <t>Veloso C Ashley</t>
  </si>
  <si>
    <t>20838 Timberlake Rd</t>
  </si>
  <si>
    <t>862799372</t>
  </si>
  <si>
    <t>1356789804</t>
  </si>
  <si>
    <t>Vernillo M Lindsey</t>
  </si>
  <si>
    <t>160 Mount Pleasant Rd</t>
  </si>
  <si>
    <t>23322</t>
  </si>
  <si>
    <t>860717000</t>
  </si>
  <si>
    <t>1689708422</t>
  </si>
  <si>
    <t>Vest M Steven</t>
  </si>
  <si>
    <t>171 Burgess Rd</t>
  </si>
  <si>
    <t>1922630136</t>
  </si>
  <si>
    <t>Vickery Jessica</t>
  </si>
  <si>
    <t>20677066</t>
  </si>
  <si>
    <t>1811074917</t>
  </si>
  <si>
    <t>Visionworks Inc.</t>
  </si>
  <si>
    <t>1114-c Emmet St</t>
  </si>
  <si>
    <t>1881021186</t>
  </si>
  <si>
    <t>Vo V Theresa</t>
  </si>
  <si>
    <t>1679541700</t>
  </si>
  <si>
    <t>Waddington M Deborah</t>
  </si>
  <si>
    <t>710862119</t>
  </si>
  <si>
    <t>1720182819</t>
  </si>
  <si>
    <t>Walmart Stores East Lp</t>
  </si>
  <si>
    <t>197 Madison Heights Sq</t>
  </si>
  <si>
    <t>Madison Heights</t>
  </si>
  <si>
    <t>24572</t>
  </si>
  <si>
    <t>Walmart Vision Center</t>
  </si>
  <si>
    <t>1245219203</t>
  </si>
  <si>
    <t>Wasiuta E Myron</t>
  </si>
  <si>
    <t>1407116494</t>
  </si>
  <si>
    <t>Weaver D Christopher</t>
  </si>
  <si>
    <t>1730588450</t>
  </si>
  <si>
    <t>Welch C Katherine</t>
  </si>
  <si>
    <t>843099278</t>
  </si>
  <si>
    <t>1356346662</t>
  </si>
  <si>
    <t>Werblin P Theodore</t>
  </si>
  <si>
    <t>11643 West Broad St</t>
  </si>
  <si>
    <t>1114504289</t>
  </si>
  <si>
    <t>Williams R James</t>
  </si>
  <si>
    <t>1528009792</t>
  </si>
  <si>
    <t>Williams R Sara</t>
  </si>
  <si>
    <t>1942983465</t>
  </si>
  <si>
    <t>Williger Max</t>
  </si>
  <si>
    <t>1396976189</t>
  </si>
  <si>
    <t>Winpigler Casey</t>
  </si>
  <si>
    <t>540703025</t>
  </si>
  <si>
    <t>1518023662</t>
  </si>
  <si>
    <t>Wood N Linda</t>
  </si>
  <si>
    <t>1007 Sheffield Dr</t>
  </si>
  <si>
    <t>204745606</t>
  </si>
  <si>
    <t>1235176744</t>
  </si>
  <si>
    <t>Workman Jeffrey</t>
  </si>
  <si>
    <t>131 Louisa Ave</t>
  </si>
  <si>
    <t>Mineral</t>
  </si>
  <si>
    <t>23117</t>
  </si>
  <si>
    <t>Workman W Jeffrey</t>
  </si>
  <si>
    <t>1881362960</t>
  </si>
  <si>
    <t>Wyman M Thomas</t>
  </si>
  <si>
    <t>2015 Waterside Rd</t>
  </si>
  <si>
    <t>Prince George</t>
  </si>
  <si>
    <t>23875</t>
  </si>
  <si>
    <t>1427749209</t>
  </si>
  <si>
    <t>Yifru Ayhubrhan</t>
  </si>
  <si>
    <t>10225 Patriot Hwy</t>
  </si>
  <si>
    <t>1396129763</t>
  </si>
  <si>
    <t>Zarella J Anthony</t>
  </si>
  <si>
    <t>List all plan design deviations as well as any additional deviations not shown on this summary</t>
  </si>
  <si>
    <r>
      <t xml:space="preserve">If you are matching the current benefit, choose </t>
    </r>
    <r>
      <rPr>
        <b/>
        <sz val="11"/>
        <rFont val="Roboto"/>
      </rPr>
      <t>"Matched"</t>
    </r>
    <r>
      <rPr>
        <sz val="11"/>
        <rFont val="Roboto"/>
      </rPr>
      <t xml:space="preserve"> from the dropdown under the </t>
    </r>
    <r>
      <rPr>
        <b/>
        <sz val="11"/>
        <rFont val="Roboto"/>
      </rPr>
      <t>"Response"</t>
    </r>
    <r>
      <rPr>
        <sz val="11"/>
        <rFont val="Roboto"/>
      </rPr>
      <t xml:space="preserve"> column, otherwise input the benefit deviation with an explanation under the </t>
    </r>
    <r>
      <rPr>
        <b/>
        <sz val="11"/>
        <rFont val="Roboto"/>
      </rPr>
      <t>"Explanation"</t>
    </r>
    <r>
      <rPr>
        <sz val="11"/>
        <rFont val="Roboto"/>
      </rPr>
      <t xml:space="preserve"> column.</t>
    </r>
  </si>
  <si>
    <t>Plan Designs - Current and Proposed Deviations to administer</t>
  </si>
  <si>
    <t>Proposed Plan Deviations</t>
  </si>
  <si>
    <t>Funding</t>
  </si>
  <si>
    <t>Provider Network</t>
  </si>
  <si>
    <t>BlueView</t>
  </si>
  <si>
    <t>In-Network (IN) / Out-of-Network (OUT)</t>
  </si>
  <si>
    <t>IN</t>
  </si>
  <si>
    <t>OUT</t>
  </si>
  <si>
    <t>IN-NETWORK</t>
  </si>
  <si>
    <t>OUT-OF-NETWORK</t>
  </si>
  <si>
    <t>Frequency</t>
  </si>
  <si>
    <t>Exams</t>
  </si>
  <si>
    <t>Once Every 12 months</t>
  </si>
  <si>
    <t>Lenses or Contacts</t>
  </si>
  <si>
    <t>Frames</t>
  </si>
  <si>
    <t>Once Every 24 months</t>
  </si>
  <si>
    <t>SERVICES / MATERIALS</t>
  </si>
  <si>
    <t>Max Reimbursment</t>
  </si>
  <si>
    <t>DEVIATION EXPLANATION</t>
  </si>
  <si>
    <t>Eye Exam</t>
  </si>
  <si>
    <t>Materials (lenses, frames, or contact lenses)</t>
  </si>
  <si>
    <t>Retinal Imaging</t>
  </si>
  <si>
    <t>N/A</t>
  </si>
  <si>
    <t xml:space="preserve">FRAMES
</t>
  </si>
  <si>
    <t>Standard</t>
  </si>
  <si>
    <t>$130 allowed, 20% discount</t>
  </si>
  <si>
    <t>Featured Brands</t>
  </si>
  <si>
    <t>LENSES (SPECTACLE)</t>
  </si>
  <si>
    <t>Single Vision</t>
  </si>
  <si>
    <t>Bi-Focal</t>
  </si>
  <si>
    <t>Tri-Focal</t>
  </si>
  <si>
    <t>Lenticular</t>
  </si>
  <si>
    <t>Standard Progressive Lens</t>
  </si>
  <si>
    <t>Premium Progressive Lens</t>
  </si>
  <si>
    <t>Tier 1</t>
  </si>
  <si>
    <t>Tier 2</t>
  </si>
  <si>
    <t>Tier 3</t>
  </si>
  <si>
    <t>Tier 4</t>
  </si>
  <si>
    <t>LENS ENHANCEMENTS</t>
  </si>
  <si>
    <t>UV Treatment</t>
  </si>
  <si>
    <t>Tint (Solid and Gradient)</t>
  </si>
  <si>
    <t>Standard Plastic Scratch Coating</t>
  </si>
  <si>
    <t>No Charge</t>
  </si>
  <si>
    <t>Standard Polycarbonate- Adults</t>
  </si>
  <si>
    <t>Standard Polycarbonate- Kids under 19</t>
  </si>
  <si>
    <t>Standard Anti-Reflective Coating</t>
  </si>
  <si>
    <t>Premium Anti-Reflective Coating</t>
  </si>
  <si>
    <t>Photochromic/ Transitions Plastic</t>
  </si>
  <si>
    <t>Polarized</t>
  </si>
  <si>
    <t>20% discount</t>
  </si>
  <si>
    <t>Other Add-Ons and Services</t>
  </si>
  <si>
    <t>CONTACT LENS FIT &amp; FOLLOW-UP</t>
  </si>
  <si>
    <t>Standard Contact Lens Fit &amp; Follow-Up</t>
  </si>
  <si>
    <t>Premium Contact Lens Fit &amp; Follow-Up</t>
  </si>
  <si>
    <t>$55 allowed, 10% discount</t>
  </si>
  <si>
    <t>CONTACT LENSES</t>
  </si>
  <si>
    <t>Conventional</t>
  </si>
  <si>
    <t>$130 allowed, 15% discount</t>
  </si>
  <si>
    <t>Elective</t>
  </si>
  <si>
    <t>Disposable</t>
  </si>
  <si>
    <t>Medically Necessary</t>
  </si>
  <si>
    <t>ADDITIONAL BENEFITS</t>
  </si>
  <si>
    <t>Laser Vision Discount</t>
  </si>
  <si>
    <t>Add'l Materials Discount</t>
  </si>
  <si>
    <t>Hearing Care</t>
  </si>
  <si>
    <t xml:space="preserve">Hearing Health Care Discount </t>
  </si>
  <si>
    <t>Large Provider Chain Network Participation</t>
  </si>
  <si>
    <t>Which of the following major vision provider chains, if any, are included in your network?</t>
  </si>
  <si>
    <t>National/Regional Chains In Network</t>
  </si>
  <si>
    <t>&lt;Enter Proposed Network Secondary&gt;</t>
  </si>
  <si>
    <t>Explanation of "some locations" (100 character limit)</t>
  </si>
  <si>
    <t>America's Best</t>
  </si>
  <si>
    <t>Select One</t>
  </si>
  <si>
    <t>Chesapeake Eye Care &amp; Laser Center</t>
  </si>
  <si>
    <t>Cohen's Fashion Optical</t>
  </si>
  <si>
    <t>Costco</t>
  </si>
  <si>
    <t>CVS</t>
  </si>
  <si>
    <t>Eyecare Partners</t>
  </si>
  <si>
    <t>EyeGlass World</t>
  </si>
  <si>
    <t>EyeMasters</t>
  </si>
  <si>
    <t>For Eyes (GrandVision)</t>
  </si>
  <si>
    <t>For Eyes Optical</t>
  </si>
  <si>
    <t>Hour Eyes</t>
  </si>
  <si>
    <t>JCPenney Optical</t>
  </si>
  <si>
    <t>Maryland Vision Institute</t>
  </si>
  <si>
    <t>MyEyeDr</t>
  </si>
  <si>
    <t>National Vision</t>
  </si>
  <si>
    <t>Pearle Vision</t>
  </si>
  <si>
    <t>Sears Optical</t>
  </si>
  <si>
    <t>TLC Laser Vision Centers</t>
  </si>
  <si>
    <t>US Vision / BJ's Wholesale</t>
  </si>
  <si>
    <t>US Vision / Nationwide Vision</t>
  </si>
  <si>
    <t>Vision World</t>
  </si>
  <si>
    <t>Visionworks</t>
  </si>
  <si>
    <t>Visual Eyes</t>
  </si>
  <si>
    <t>Walmart / Sam's Club</t>
  </si>
  <si>
    <t>Warby Parker</t>
  </si>
  <si>
    <t>% of Providers that are private practicing (not a chain provider)</t>
  </si>
  <si>
    <t>All deviations to the current plans arrangements, programs, specifications, etc. must be noted on this proposal form.</t>
  </si>
  <si>
    <t>Form / Section</t>
  </si>
  <si>
    <t>Item #</t>
  </si>
  <si>
    <t>Description</t>
  </si>
  <si>
    <t>Please note any capabilities or offerings specific to your organization that are beneficial to your book of business.</t>
  </si>
  <si>
    <t>KEY DIFFERENTIATORS</t>
  </si>
  <si>
    <t xml:space="preserve">References </t>
  </si>
  <si>
    <t>Provide three (3) current and one (1) former clients of similar size for whom you provide administration for the benefit plans you are quoting. Provide requested references of similar sized contracts serviced during the past eighteen (18) months.</t>
  </si>
  <si>
    <t>Current Client References</t>
  </si>
  <si>
    <t>Client Name</t>
  </si>
  <si>
    <t>City / State</t>
  </si>
  <si>
    <t>Contact Name(s)</t>
  </si>
  <si>
    <t>Title</t>
  </si>
  <si>
    <t>Number of Years Since Implementation</t>
  </si>
  <si>
    <t>Number of Covered Lives</t>
  </si>
  <si>
    <t>f</t>
  </si>
  <si>
    <t>Contact Email Address</t>
  </si>
  <si>
    <t>g</t>
  </si>
  <si>
    <t>Contact Phone Number</t>
  </si>
  <si>
    <t>h</t>
  </si>
  <si>
    <t>List Services Provided (applicable to RFP)</t>
  </si>
  <si>
    <t>Former Client References</t>
  </si>
  <si>
    <t>Number of Years Since Termination</t>
  </si>
  <si>
    <t>i</t>
  </si>
  <si>
    <t>Reason for Termination</t>
  </si>
  <si>
    <t>Anthem</t>
  </si>
  <si>
    <t>ADP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</si>
</sst>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164" formatCode="[$-409]mmmm\ d\,\ yyyy;@"/>
    <numFmt numFmtId="165" formatCode="&quot;$&quot;#,##0.00"/>
    <numFmt numFmtId="166" formatCode="&quot;$&quot;#,##0"/>
    <numFmt numFmtId="167" formatCode="_(&quot;$&quot;* #,##0_);_(&quot;$&quot;* \(#,##0\);_(&quot;$&quot;* &quot;-&quot;??_);_(@_)"/>
    <numFmt numFmtId="168" formatCode="0.0%"/>
  </numFmts>
  <fonts count="64" x14ac:knownFonts="1">
    <font>
      <sz val="11"/>
      <color theme="1"/>
      <name val="Roboto"/>
      <family val="2"/>
    </font>
    <font>
      <sz val="11"/>
      <color theme="1"/>
      <name val="Aptos Narrow"/>
      <family val="2"/>
      <scheme val="minor"/>
    </font>
    <font>
      <sz val="11"/>
      <color theme="1"/>
      <name val="Roboto"/>
      <family val="2"/>
    </font>
    <font>
      <sz val="11"/>
      <color theme="1"/>
      <name val="Roboto"/>
    </font>
    <font>
      <b/>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b/>
      <sz val="11"/>
      <color rgb="FF0B56A1"/>
      <name val="Roboto"/>
    </font>
    <font>
      <b/>
      <sz val="11"/>
      <name val="Roboto"/>
    </font>
    <font>
      <sz val="10"/>
      <name val="Book Antiqua"/>
      <family val="1"/>
    </font>
    <font>
      <sz val="10"/>
      <name val="MS Sans Serif"/>
      <family val="2"/>
    </font>
    <font>
      <sz val="10"/>
      <name val="Arial"/>
      <family val="2"/>
    </font>
    <font>
      <b/>
      <sz val="11"/>
      <color theme="0"/>
      <name val="Roboto"/>
    </font>
    <font>
      <sz val="9"/>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u/>
      <sz val="10"/>
      <color theme="0"/>
      <name val="Roboto"/>
    </font>
    <font>
      <b/>
      <u/>
      <sz val="9"/>
      <color theme="0"/>
      <name val="Roboto"/>
    </font>
    <font>
      <sz val="12"/>
      <name val="Roboto"/>
    </font>
    <font>
      <b/>
      <sz val="10"/>
      <color rgb="FFFF0000"/>
      <name val="Roboto"/>
    </font>
    <font>
      <sz val="14"/>
      <name val="Roboto"/>
    </font>
    <font>
      <sz val="10"/>
      <color rgb="FFFF0000"/>
      <name val="Roboto"/>
    </font>
    <font>
      <b/>
      <sz val="10"/>
      <color theme="0"/>
      <name val="Roboto"/>
    </font>
    <font>
      <sz val="10"/>
      <name val="Roboto"/>
    </font>
    <font>
      <sz val="10"/>
      <color theme="1"/>
      <name val="Roboto"/>
    </font>
    <font>
      <i/>
      <sz val="10"/>
      <color theme="1"/>
      <name val="Roboto"/>
    </font>
    <font>
      <sz val="9"/>
      <color theme="1"/>
      <name val="Roboto"/>
    </font>
    <font>
      <b/>
      <sz val="11"/>
      <color rgb="FFFF0000"/>
      <name val="Roboto"/>
    </font>
    <font>
      <sz val="10"/>
      <name val="Times New Roman"/>
      <family val="1"/>
    </font>
    <font>
      <sz val="12"/>
      <color theme="1"/>
      <name val="Aptos Narrow"/>
      <family val="2"/>
      <scheme val="minor"/>
    </font>
    <font>
      <sz val="11"/>
      <color rgb="FFFF0000"/>
      <name val="Roboto"/>
    </font>
    <font>
      <sz val="8"/>
      <name val="Roboto"/>
      <family val="2"/>
    </font>
    <font>
      <sz val="10"/>
      <color rgb="FF0B56A1"/>
      <name val="Roboto"/>
    </font>
    <font>
      <b/>
      <sz val="11"/>
      <color indexed="9"/>
      <name val="Roboto"/>
    </font>
    <font>
      <b/>
      <sz val="10"/>
      <color theme="1"/>
      <name val="Roboto"/>
    </font>
    <font>
      <sz val="10"/>
      <color rgb="FF000000"/>
      <name val="Roboto"/>
    </font>
    <font>
      <i/>
      <sz val="10"/>
      <name val="Roboto"/>
    </font>
    <font>
      <b/>
      <sz val="11"/>
      <color rgb="FFFFFFFF"/>
      <name val="Roboto"/>
    </font>
    <font>
      <sz val="10"/>
      <color theme="1"/>
      <name val="Aptos Narrow"/>
      <family val="2"/>
      <scheme val="minor"/>
    </font>
    <font>
      <b/>
      <u/>
      <sz val="11"/>
      <color rgb="FFFF0000"/>
      <name val="Roboto"/>
    </font>
    <font>
      <i/>
      <sz val="11"/>
      <color rgb="FFFF0000"/>
      <name val="Roboto"/>
    </font>
    <font>
      <b/>
      <sz val="10"/>
      <color theme="0"/>
      <name val="Calibri"/>
      <family val="2"/>
    </font>
    <font>
      <sz val="10"/>
      <color theme="1"/>
      <name val="Calibri"/>
      <family val="2"/>
    </font>
    <font>
      <i/>
      <sz val="10"/>
      <color rgb="FFFF0000"/>
      <name val="Roboto"/>
    </font>
    <font>
      <i/>
      <sz val="11"/>
      <color rgb="FF0B56A1"/>
      <name val="Roboto"/>
    </font>
    <font>
      <sz val="11"/>
      <color theme="1"/>
      <name val="Calibri"/>
      <family val="2"/>
    </font>
    <font>
      <b/>
      <sz val="12"/>
      <color theme="0"/>
      <name val="Calibri"/>
      <family val="2"/>
    </font>
    <font>
      <b/>
      <u/>
      <sz val="10"/>
      <color theme="1"/>
      <name val="Roboto"/>
    </font>
    <font>
      <b/>
      <sz val="10"/>
      <color theme="1"/>
      <name val="Calibri"/>
      <family val="2"/>
    </font>
    <font>
      <sz val="10"/>
      <color theme="0"/>
      <name val="Roboto"/>
    </font>
    <font>
      <sz val="10"/>
      <color rgb="FF0070C0"/>
      <name val="Roboto"/>
    </font>
    <font>
      <b/>
      <i/>
      <u/>
      <sz val="10"/>
      <color theme="1"/>
      <name val="Roboto"/>
    </font>
    <font>
      <b/>
      <i/>
      <sz val="10"/>
      <color theme="1"/>
      <name val="Roboto"/>
    </font>
    <font>
      <b/>
      <sz val="10"/>
      <name val="Calibri"/>
      <family val="2"/>
    </font>
    <font>
      <i/>
      <sz val="12"/>
      <color rgb="FFFF0000"/>
      <name val="Roboto"/>
    </font>
    <font>
      <i/>
      <sz val="12"/>
      <color theme="1"/>
      <name val="Roboto"/>
    </font>
    <font>
      <i/>
      <sz val="11"/>
      <color theme="1"/>
      <name val="Roboto"/>
    </font>
  </fonts>
  <fills count="21">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rgb="FF0B51A1"/>
        <bgColor indexed="64"/>
      </patternFill>
    </fill>
    <fill>
      <patternFill patternType="solid">
        <fgColor rgb="FF0B56A1"/>
        <bgColor rgb="FF000000"/>
      </patternFill>
    </fill>
    <fill>
      <patternFill patternType="solid">
        <fgColor theme="3" tint="0.89999084444715716"/>
        <bgColor indexed="64"/>
      </patternFill>
    </fill>
    <fill>
      <patternFill patternType="solid">
        <fgColor rgb="FFFFF2CC"/>
        <bgColor rgb="FF000000"/>
      </patternFill>
    </fill>
    <fill>
      <patternFill patternType="solid">
        <fgColor rgb="FFCCFFCC"/>
        <bgColor indexed="64"/>
      </patternFill>
    </fill>
    <fill>
      <patternFill patternType="solid">
        <fgColor rgb="FFD9E1F2"/>
        <bgColor indexed="64"/>
      </patternFill>
    </fill>
    <fill>
      <patternFill patternType="solid">
        <fgColor rgb="FF002060"/>
        <bgColor indexed="64"/>
      </patternFill>
    </fill>
    <fill>
      <patternFill patternType="solid">
        <fgColor rgb="FFFC672F"/>
        <bgColor indexed="64"/>
      </patternFill>
    </fill>
    <fill>
      <patternFill patternType="solid">
        <fgColor theme="0" tint="-0.249977111117893"/>
        <bgColor indexed="64"/>
      </patternFill>
    </fill>
    <fill>
      <patternFill patternType="solid">
        <fgColor theme="2"/>
        <bgColor rgb="FF000000"/>
      </patternFill>
    </fill>
    <fill>
      <patternFill patternType="solid">
        <fgColor theme="2" tint="-9.9978637043366805E-2"/>
        <bgColor indexed="64"/>
      </patternFill>
    </fill>
    <fill>
      <patternFill patternType="solid">
        <fgColor theme="0"/>
        <bgColor rgb="FF000000"/>
      </patternFill>
    </fill>
    <fill>
      <patternFill patternType="solid">
        <fgColor rgb="FFDAE9F8"/>
        <bgColor indexed="64"/>
      </patternFill>
    </fill>
    <fill>
      <patternFill patternType="solid">
        <fgColor rgb="FFFFFFFF"/>
        <bgColor rgb="FF000000"/>
      </patternFill>
    </fill>
  </fills>
  <borders count="7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ck">
        <color rgb="FFFC672F"/>
      </bottom>
      <diagonal/>
    </border>
    <border>
      <left style="thin">
        <color theme="0" tint="-0.499984740745262"/>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ck">
        <color rgb="FFFC672F"/>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right/>
      <top/>
      <bottom style="thick">
        <color rgb="FFFC672F"/>
      </bottom>
      <diagonal/>
    </border>
    <border>
      <left/>
      <right/>
      <top style="medium">
        <color theme="0" tint="-0.499984740745262"/>
      </top>
      <bottom style="medium">
        <color theme="0" tint="-0.499984740745262"/>
      </bottom>
      <diagonal/>
    </border>
    <border>
      <left style="thin">
        <color indexed="8"/>
      </left>
      <right/>
      <top/>
      <bottom style="thick">
        <color rgb="FFFC672F"/>
      </bottom>
      <diagonal/>
    </border>
    <border>
      <left/>
      <right/>
      <top style="thin">
        <color theme="0" tint="-0.499984740745262"/>
      </top>
      <bottom/>
      <diagonal/>
    </border>
    <border>
      <left/>
      <right/>
      <top style="thick">
        <color rgb="FFFC672F"/>
      </top>
      <bottom style="thin">
        <color theme="0" tint="-0.499984740745262"/>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ck">
        <color rgb="FFFC672F"/>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ck">
        <color rgb="FFFC672F"/>
      </bottom>
      <diagonal/>
    </border>
    <border>
      <left style="thin">
        <color theme="0"/>
      </left>
      <right/>
      <top/>
      <bottom style="thick">
        <color rgb="FFFC672F"/>
      </bottom>
      <diagonal/>
    </border>
    <border>
      <left style="thin">
        <color theme="0"/>
      </left>
      <right style="thin">
        <color theme="0"/>
      </right>
      <top/>
      <bottom style="thick">
        <color rgb="FFFC672F"/>
      </bottom>
      <diagonal/>
    </border>
    <border>
      <left style="thin">
        <color theme="0"/>
      </left>
      <right style="thin">
        <color theme="0" tint="-0.499984740745262"/>
      </right>
      <top/>
      <bottom style="thick">
        <color rgb="FFFC672F"/>
      </bottom>
      <diagonal/>
    </border>
    <border>
      <left style="thin">
        <color theme="0" tint="-0.499984740745262"/>
      </left>
      <right style="dotted">
        <color auto="1"/>
      </right>
      <top style="thin">
        <color theme="0" tint="-0.499984740745262"/>
      </top>
      <bottom style="dotted">
        <color auto="1"/>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thin">
        <color indexed="64"/>
      </right>
      <top/>
      <bottom/>
      <diagonal/>
    </border>
    <border>
      <left/>
      <right/>
      <top style="thin">
        <color theme="0" tint="-0.499984740745262"/>
      </top>
      <bottom style="thick">
        <color rgb="FFFC672F"/>
      </bottom>
      <diagonal/>
    </border>
    <border>
      <left style="thin">
        <color theme="2" tint="-9.9978637043366805E-2"/>
      </left>
      <right style="thin">
        <color theme="0" tint="-0.499984740745262"/>
      </right>
      <top style="thick">
        <color rgb="FFFC672F"/>
      </top>
      <bottom style="thin">
        <color theme="0" tint="-0.499984740745262"/>
      </bottom>
      <diagonal/>
    </border>
    <border>
      <left style="thin">
        <color auto="1"/>
      </left>
      <right style="thin">
        <color auto="1"/>
      </right>
      <top style="thin">
        <color auto="1"/>
      </top>
      <bottom style="thin">
        <color auto="1"/>
      </bottom>
      <diagonal/>
    </border>
    <border>
      <left style="thin">
        <color indexed="64"/>
      </left>
      <right style="thin">
        <color theme="0" tint="-0.499984740745262"/>
      </right>
      <top/>
      <bottom style="thin">
        <color indexed="64"/>
      </bottom>
      <diagonal/>
    </border>
    <border>
      <left style="thin">
        <color theme="0" tint="-0.499984740745262"/>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7" tint="0.39997558519241921"/>
      </left>
      <right/>
      <top/>
      <bottom/>
      <diagonal/>
    </border>
    <border>
      <left/>
      <right style="medium">
        <color theme="7" tint="0.39997558519241921"/>
      </right>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indexed="64"/>
      </right>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theme="0" tint="-0.499984740745262"/>
      </right>
      <top/>
      <bottom/>
      <diagonal/>
    </border>
    <border>
      <left style="thin">
        <color rgb="FF808080"/>
      </left>
      <right style="thin">
        <color rgb="FF808080"/>
      </right>
      <top style="thin">
        <color rgb="FF808080"/>
      </top>
      <bottom style="thin">
        <color rgb="FF808080"/>
      </bottom>
      <diagonal/>
    </border>
  </borders>
  <cellStyleXfs count="39">
    <xf numFmtId="0" fontId="0" fillId="0" borderId="0"/>
    <xf numFmtId="0" fontId="9" fillId="0" borderId="0"/>
    <xf numFmtId="164" fontId="14" fillId="0" borderId="0"/>
    <xf numFmtId="0" fontId="13" fillId="0" borderId="0"/>
    <xf numFmtId="0" fontId="15" fillId="0" borderId="0"/>
    <xf numFmtId="44" fontId="15" fillId="0" borderId="0" applyFont="0" applyFill="0" applyBorder="0" applyAlignment="0" applyProtection="0"/>
    <xf numFmtId="9" fontId="15" fillId="0" borderId="0" applyFont="0" applyFill="0" applyBorder="0" applyAlignment="0" applyProtection="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15" fillId="0" borderId="0"/>
    <xf numFmtId="0" fontId="15" fillId="0" borderId="0"/>
    <xf numFmtId="0" fontId="21" fillId="0" borderId="0"/>
    <xf numFmtId="0" fontId="9" fillId="0" borderId="0"/>
    <xf numFmtId="0" fontId="9" fillId="0" borderId="0"/>
    <xf numFmtId="0" fontId="9" fillId="0" borderId="0"/>
    <xf numFmtId="0" fontId="13" fillId="0" borderId="0"/>
    <xf numFmtId="0" fontId="15" fillId="0" borderId="0"/>
    <xf numFmtId="0" fontId="9" fillId="0" borderId="0"/>
    <xf numFmtId="0" fontId="35" fillId="0" borderId="0"/>
    <xf numFmtId="0" fontId="9" fillId="0" borderId="0"/>
    <xf numFmtId="0" fontId="9" fillId="0" borderId="0"/>
    <xf numFmtId="0" fontId="36" fillId="0" borderId="0"/>
    <xf numFmtId="44" fontId="2" fillId="0" borderId="0" applyFont="0" applyFill="0" applyBorder="0" applyAlignment="0" applyProtection="0"/>
    <xf numFmtId="9" fontId="2" fillId="0" borderId="0" applyFont="0" applyFill="0" applyBorder="0" applyAlignment="0" applyProtection="0"/>
    <xf numFmtId="0" fontId="15" fillId="0" borderId="0"/>
    <xf numFmtId="0" fontId="45" fillId="0" borderId="0"/>
    <xf numFmtId="0" fontId="15" fillId="0" borderId="0"/>
    <xf numFmtId="0" fontId="2" fillId="4" borderId="0"/>
    <xf numFmtId="9" fontId="9" fillId="0" borderId="0" applyFont="0" applyFill="0" applyBorder="0" applyAlignment="0" applyProtection="0"/>
    <xf numFmtId="0" fontId="9" fillId="0" borderId="0"/>
    <xf numFmtId="0" fontId="9" fillId="0" borderId="0"/>
    <xf numFmtId="0" fontId="9" fillId="0" borderId="0"/>
    <xf numFmtId="0" fontId="1" fillId="0" borderId="0"/>
    <xf numFmtId="0" fontId="1" fillId="0" borderId="0"/>
  </cellStyleXfs>
  <cellXfs count="458">
    <xf numFmtId="0" fontId="0" fillId="0" borderId="0" xfId="0"/>
    <xf numFmtId="0" fontId="3" fillId="4" borderId="0" xfId="0" applyFont="1" applyFill="1"/>
    <xf numFmtId="0" fontId="3" fillId="4" borderId="0" xfId="0" applyFont="1" applyFill="1" applyProtection="1">
      <protection locked="0"/>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11" fillId="4" borderId="0" xfId="0" applyFont="1" applyFill="1"/>
    <xf numFmtId="0" fontId="11" fillId="4" borderId="0" xfId="0" applyFont="1" applyFill="1" applyAlignment="1">
      <alignment horizontal="center"/>
    </xf>
    <xf numFmtId="0" fontId="3" fillId="4" borderId="0" xfId="0" applyFont="1" applyFill="1" applyAlignment="1">
      <alignment horizontal="center"/>
    </xf>
    <xf numFmtId="0" fontId="5" fillId="4" borderId="0" xfId="0" applyFont="1" applyFill="1" applyAlignment="1">
      <alignment vertical="center"/>
    </xf>
    <xf numFmtId="0" fontId="3" fillId="4" borderId="0" xfId="0" applyFont="1" applyFill="1" applyAlignment="1">
      <alignment horizontal="left" vertical="top" wrapText="1"/>
    </xf>
    <xf numFmtId="0" fontId="3" fillId="4" borderId="0" xfId="0" applyFont="1" applyFill="1" applyAlignment="1">
      <alignment horizontal="center" vertical="top" wrapText="1"/>
    </xf>
    <xf numFmtId="0" fontId="4" fillId="4" borderId="0" xfId="0" applyFont="1" applyFill="1" applyAlignment="1">
      <alignment vertical="center"/>
    </xf>
    <xf numFmtId="0" fontId="4" fillId="4" borderId="0" xfId="0" applyFont="1" applyFill="1" applyAlignment="1">
      <alignment horizontal="right" vertical="center"/>
    </xf>
    <xf numFmtId="0" fontId="3" fillId="4" borderId="0" xfId="0" applyFont="1" applyFill="1" applyAlignment="1">
      <alignment horizontal="center" vertical="center"/>
    </xf>
    <xf numFmtId="0" fontId="3" fillId="4" borderId="0" xfId="0" applyFont="1" applyFill="1" applyAlignment="1">
      <alignment horizontal="right" vertical="center"/>
    </xf>
    <xf numFmtId="0" fontId="3" fillId="4" borderId="8" xfId="0" applyFont="1" applyFill="1" applyBorder="1" applyAlignment="1" applyProtection="1">
      <alignment horizontal="left"/>
      <protection locked="0"/>
    </xf>
    <xf numFmtId="0" fontId="3" fillId="4" borderId="0" xfId="0" applyFont="1" applyFill="1" applyAlignment="1" applyProtection="1">
      <alignment horizontal="left"/>
      <protection locked="0"/>
    </xf>
    <xf numFmtId="0" fontId="6" fillId="3" borderId="9" xfId="0" applyFont="1" applyFill="1" applyBorder="1" applyAlignment="1">
      <alignment horizontal="center" vertical="center"/>
    </xf>
    <xf numFmtId="0" fontId="0" fillId="4" borderId="0" xfId="0" applyFill="1"/>
    <xf numFmtId="0" fontId="3" fillId="4" borderId="1" xfId="0" applyFont="1" applyFill="1" applyBorder="1" applyAlignment="1">
      <alignment horizontal="left" vertical="center" wrapText="1"/>
    </xf>
    <xf numFmtId="0" fontId="18" fillId="4" borderId="0" xfId="0" applyFont="1" applyFill="1" applyProtection="1">
      <protection hidden="1"/>
    </xf>
    <xf numFmtId="0" fontId="19" fillId="4" borderId="0" xfId="0" applyFont="1" applyFill="1" applyProtection="1">
      <protection hidden="1"/>
    </xf>
    <xf numFmtId="0" fontId="19" fillId="4" borderId="0" xfId="0" applyFont="1" applyFill="1"/>
    <xf numFmtId="0" fontId="20" fillId="4" borderId="0" xfId="0" applyFont="1" applyFill="1" applyAlignment="1" applyProtection="1">
      <alignment vertical="center"/>
      <protection hidden="1"/>
    </xf>
    <xf numFmtId="0" fontId="18" fillId="4" borderId="0" xfId="0" applyFont="1" applyFill="1"/>
    <xf numFmtId="0" fontId="18" fillId="4" borderId="0" xfId="0" applyFont="1" applyFill="1" applyAlignment="1">
      <alignment horizontal="center"/>
    </xf>
    <xf numFmtId="0" fontId="19" fillId="4" borderId="0" xfId="0" applyFont="1" applyFill="1" applyProtection="1">
      <protection locked="0"/>
    </xf>
    <xf numFmtId="0" fontId="19" fillId="4" borderId="0" xfId="0" applyFont="1" applyFill="1" applyAlignment="1">
      <alignment horizontal="center"/>
    </xf>
    <xf numFmtId="0" fontId="20" fillId="4" borderId="0" xfId="0" applyFont="1" applyFill="1"/>
    <xf numFmtId="0" fontId="8" fillId="4" borderId="0" xfId="0" applyFont="1" applyFill="1" applyProtection="1">
      <protection locked="0"/>
    </xf>
    <xf numFmtId="0" fontId="3" fillId="6" borderId="12" xfId="0" applyFont="1" applyFill="1" applyBorder="1" applyAlignment="1" applyProtection="1">
      <alignment horizontal="center"/>
      <protection locked="0"/>
    </xf>
    <xf numFmtId="0" fontId="23" fillId="3" borderId="1" xfId="14" applyFont="1" applyFill="1" applyBorder="1" applyAlignment="1">
      <alignment horizontal="left"/>
    </xf>
    <xf numFmtId="0" fontId="24" fillId="3" borderId="1" xfId="14" applyFont="1" applyFill="1" applyBorder="1" applyAlignment="1">
      <alignment horizontal="center"/>
    </xf>
    <xf numFmtId="0" fontId="22" fillId="4" borderId="1" xfId="14" applyFont="1" applyFill="1" applyBorder="1" applyAlignment="1">
      <alignment horizontal="center" vertical="center"/>
    </xf>
    <xf numFmtId="0" fontId="22" fillId="4" borderId="1" xfId="14" applyFont="1" applyFill="1" applyBorder="1" applyAlignment="1">
      <alignment horizontal="left" vertical="center"/>
    </xf>
    <xf numFmtId="0" fontId="22" fillId="4" borderId="1" xfId="14" applyFont="1" applyFill="1" applyBorder="1" applyAlignment="1">
      <alignment horizontal="left" vertical="center" wrapText="1"/>
    </xf>
    <xf numFmtId="0" fontId="22" fillId="4" borderId="0" xfId="14" applyFont="1" applyFill="1" applyAlignment="1">
      <alignment horizontal="center" vertical="center"/>
    </xf>
    <xf numFmtId="0" fontId="22" fillId="4" borderId="0" xfId="14" applyFont="1" applyFill="1" applyAlignment="1">
      <alignment horizontal="left" vertical="center" wrapText="1"/>
    </xf>
    <xf numFmtId="0" fontId="17" fillId="4" borderId="0" xfId="14" applyFont="1" applyFill="1" applyAlignment="1">
      <alignment horizontal="center"/>
    </xf>
    <xf numFmtId="0" fontId="23" fillId="3" borderId="1" xfId="14" applyFont="1" applyFill="1" applyBorder="1" applyAlignment="1">
      <alignment horizontal="left" vertical="center"/>
    </xf>
    <xf numFmtId="0" fontId="24" fillId="3" borderId="1" xfId="14" applyFont="1" applyFill="1" applyBorder="1" applyAlignment="1">
      <alignment horizontal="center" vertical="center"/>
    </xf>
    <xf numFmtId="0" fontId="17" fillId="3" borderId="1" xfId="14" applyFont="1" applyFill="1" applyBorder="1"/>
    <xf numFmtId="0" fontId="22" fillId="9" borderId="1" xfId="14" applyFont="1" applyFill="1" applyBorder="1" applyAlignment="1">
      <alignment horizontal="center" vertical="center"/>
    </xf>
    <xf numFmtId="0" fontId="22" fillId="9" borderId="1" xfId="14" applyFont="1" applyFill="1" applyBorder="1" applyAlignment="1">
      <alignment horizontal="left" vertical="center"/>
    </xf>
    <xf numFmtId="0" fontId="17" fillId="5" borderId="1" xfId="14" applyFont="1" applyFill="1" applyBorder="1" applyAlignment="1" applyProtection="1">
      <alignment horizontal="center"/>
      <protection locked="0"/>
    </xf>
    <xf numFmtId="0" fontId="4" fillId="4" borderId="0" xfId="0" applyFont="1" applyFill="1" applyProtection="1">
      <protection locked="0"/>
    </xf>
    <xf numFmtId="0" fontId="3" fillId="5" borderId="1" xfId="0" applyFont="1" applyFill="1" applyBorder="1" applyAlignment="1" applyProtection="1">
      <alignment horizontal="center" vertical="center"/>
      <protection locked="0"/>
    </xf>
    <xf numFmtId="0" fontId="3" fillId="5" borderId="1" xfId="0" applyFont="1" applyFill="1" applyBorder="1" applyAlignment="1" applyProtection="1">
      <alignment vertical="center"/>
      <protection locked="0"/>
    </xf>
    <xf numFmtId="0" fontId="25" fillId="4" borderId="0" xfId="19" applyFont="1" applyFill="1"/>
    <xf numFmtId="0" fontId="3" fillId="4" borderId="0" xfId="19" applyFont="1" applyFill="1"/>
    <xf numFmtId="0" fontId="27" fillId="4" borderId="0" xfId="20" applyFont="1" applyFill="1" applyAlignment="1">
      <alignment horizontal="centerContinuous"/>
    </xf>
    <xf numFmtId="0" fontId="27" fillId="4" borderId="0" xfId="20" applyFont="1" applyFill="1"/>
    <xf numFmtId="0" fontId="12" fillId="4" borderId="0" xfId="14" applyFont="1" applyFill="1"/>
    <xf numFmtId="0" fontId="12" fillId="4" borderId="0" xfId="14" applyFont="1" applyFill="1" applyAlignment="1">
      <alignment wrapText="1"/>
    </xf>
    <xf numFmtId="0" fontId="8" fillId="4" borderId="0" xfId="14" applyFont="1" applyFill="1"/>
    <xf numFmtId="0" fontId="12" fillId="4" borderId="0" xfId="3" applyFont="1" applyFill="1" applyAlignment="1">
      <alignment horizontal="centerContinuous"/>
    </xf>
    <xf numFmtId="0" fontId="12" fillId="4" borderId="0" xfId="3" applyFont="1" applyFill="1"/>
    <xf numFmtId="0" fontId="12" fillId="5" borderId="1" xfId="3" applyFont="1" applyFill="1" applyBorder="1" applyAlignment="1">
      <alignment horizontal="center"/>
    </xf>
    <xf numFmtId="0" fontId="16" fillId="3" borderId="9" xfId="3" applyFont="1" applyFill="1" applyBorder="1" applyAlignment="1">
      <alignment horizontal="center"/>
    </xf>
    <xf numFmtId="0" fontId="16" fillId="3" borderId="9" xfId="3" applyFont="1" applyFill="1" applyBorder="1"/>
    <xf numFmtId="0" fontId="30" fillId="2" borderId="1" xfId="0" applyFont="1" applyFill="1" applyBorder="1" applyAlignment="1" applyProtection="1">
      <alignment horizontal="center" vertical="center"/>
      <protection locked="0"/>
    </xf>
    <xf numFmtId="0" fontId="30" fillId="2" borderId="1"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protection locked="0"/>
    </xf>
    <xf numFmtId="0" fontId="6" fillId="4" borderId="0" xfId="15" applyFont="1" applyFill="1" applyAlignment="1">
      <alignment vertical="center"/>
    </xf>
    <xf numFmtId="0" fontId="22" fillId="4" borderId="0" xfId="14" applyFont="1" applyFill="1"/>
    <xf numFmtId="0" fontId="22" fillId="4" borderId="0" xfId="15" applyFont="1" applyFill="1" applyAlignment="1">
      <alignment wrapText="1"/>
    </xf>
    <xf numFmtId="0" fontId="26" fillId="4" borderId="0" xfId="14" applyFont="1" applyFill="1"/>
    <xf numFmtId="0" fontId="22" fillId="4" borderId="0" xfId="15" applyFont="1" applyFill="1"/>
    <xf numFmtId="0" fontId="30" fillId="4" borderId="0" xfId="15" applyFont="1" applyFill="1"/>
    <xf numFmtId="0" fontId="30" fillId="6" borderId="6" xfId="15" applyFont="1" applyFill="1" applyBorder="1" applyAlignment="1">
      <alignment horizontal="center"/>
    </xf>
    <xf numFmtId="0" fontId="23" fillId="3" borderId="9" xfId="15" applyFont="1" applyFill="1" applyBorder="1" applyAlignment="1">
      <alignment horizontal="center" wrapText="1"/>
    </xf>
    <xf numFmtId="0" fontId="3" fillId="4" borderId="0" xfId="0" applyFont="1" applyFill="1" applyAlignment="1">
      <alignment wrapText="1"/>
    </xf>
    <xf numFmtId="0" fontId="3" fillId="4" borderId="0" xfId="0" applyFont="1" applyFill="1" applyAlignment="1">
      <alignment vertical="center"/>
    </xf>
    <xf numFmtId="0" fontId="31" fillId="2" borderId="1" xfId="0" applyFont="1" applyFill="1" applyBorder="1" applyAlignment="1">
      <alignment horizontal="left"/>
    </xf>
    <xf numFmtId="0" fontId="31" fillId="2" borderId="1" xfId="0" applyFont="1" applyFill="1" applyBorder="1" applyAlignment="1">
      <alignment horizontal="center"/>
    </xf>
    <xf numFmtId="0" fontId="31" fillId="2" borderId="1" xfId="0" applyFont="1" applyFill="1" applyBorder="1" applyAlignment="1">
      <alignment horizontal="right"/>
    </xf>
    <xf numFmtId="0" fontId="39" fillId="0" borderId="1" xfId="0" applyFont="1" applyBorder="1"/>
    <xf numFmtId="44" fontId="31" fillId="2" borderId="1" xfId="27" applyFont="1" applyFill="1" applyBorder="1" applyAlignment="1">
      <alignment wrapText="1"/>
    </xf>
    <xf numFmtId="0" fontId="39" fillId="0" borderId="1" xfId="0" applyFont="1" applyBorder="1" applyAlignment="1">
      <alignment horizontal="right"/>
    </xf>
    <xf numFmtId="44" fontId="31" fillId="2" borderId="1" xfId="27" applyFont="1" applyFill="1" applyBorder="1"/>
    <xf numFmtId="0" fontId="34" fillId="5" borderId="1" xfId="13" applyFont="1" applyFill="1" applyBorder="1" applyAlignment="1" applyProtection="1">
      <alignment vertical="center"/>
      <protection locked="0"/>
    </xf>
    <xf numFmtId="0" fontId="8" fillId="5" borderId="1" xfId="13" applyFont="1" applyFill="1" applyBorder="1" applyAlignment="1" applyProtection="1">
      <alignment horizontal="center" vertical="center" wrapText="1"/>
      <protection locked="0"/>
    </xf>
    <xf numFmtId="0" fontId="8" fillId="4" borderId="0" xfId="13" applyFont="1" applyFill="1" applyAlignment="1" applyProtection="1">
      <alignment horizontal="left" vertical="center" wrapText="1"/>
      <protection locked="0"/>
    </xf>
    <xf numFmtId="0" fontId="34" fillId="4" borderId="0" xfId="14" applyFont="1" applyFill="1" applyAlignment="1">
      <alignment vertical="center"/>
    </xf>
    <xf numFmtId="0" fontId="12" fillId="4" borderId="0" xfId="14" applyFont="1" applyFill="1" applyAlignment="1">
      <alignment vertical="center" wrapText="1"/>
    </xf>
    <xf numFmtId="0" fontId="30" fillId="4" borderId="0" xfId="20" applyFont="1" applyFill="1"/>
    <xf numFmtId="6" fontId="30" fillId="2" borderId="11" xfId="0" applyNumberFormat="1" applyFont="1" applyFill="1" applyBorder="1" applyAlignment="1" applyProtection="1">
      <alignment horizontal="center" vertical="center" wrapText="1"/>
      <protection locked="0"/>
    </xf>
    <xf numFmtId="6" fontId="17" fillId="2" borderId="11" xfId="0" applyNumberFormat="1" applyFont="1" applyFill="1" applyBorder="1" applyAlignment="1" applyProtection="1">
      <alignment horizontal="center" vertical="center" wrapText="1"/>
      <protection locked="0"/>
    </xf>
    <xf numFmtId="0" fontId="29" fillId="3" borderId="1" xfId="10" applyFont="1" applyFill="1" applyBorder="1" applyAlignment="1">
      <alignment horizontal="center" vertical="center" wrapText="1"/>
    </xf>
    <xf numFmtId="0" fontId="22" fillId="4" borderId="0" xfId="0" applyFont="1" applyFill="1"/>
    <xf numFmtId="0" fontId="3" fillId="5" borderId="2" xfId="0" applyFont="1" applyFill="1" applyBorder="1" applyAlignment="1" applyProtection="1">
      <alignment horizontal="center" vertical="center"/>
      <protection locked="0"/>
    </xf>
    <xf numFmtId="0" fontId="31" fillId="5"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protection locked="0"/>
    </xf>
    <xf numFmtId="0" fontId="31" fillId="5" borderId="2" xfId="0" applyFont="1" applyFill="1" applyBorder="1" applyAlignment="1" applyProtection="1">
      <alignment horizontal="center" vertical="center"/>
      <protection locked="0"/>
    </xf>
    <xf numFmtId="0" fontId="33" fillId="5" borderId="2" xfId="0" applyFont="1" applyFill="1" applyBorder="1" applyAlignment="1" applyProtection="1">
      <alignment horizontal="center" vertical="center"/>
      <protection locked="0"/>
    </xf>
    <xf numFmtId="6" fontId="31" fillId="3" borderId="1" xfId="0" applyNumberFormat="1" applyFont="1" applyFill="1" applyBorder="1" applyAlignment="1" applyProtection="1">
      <alignment horizontal="center" vertical="center" wrapText="1"/>
      <protection locked="0"/>
    </xf>
    <xf numFmtId="6" fontId="30" fillId="12" borderId="1" xfId="0" applyNumberFormat="1" applyFont="1" applyFill="1" applyBorder="1" applyAlignment="1" applyProtection="1">
      <alignment horizontal="center" vertical="center" wrapText="1"/>
      <protection locked="0"/>
    </xf>
    <xf numFmtId="6" fontId="30" fillId="12" borderId="2" xfId="0" applyNumberFormat="1" applyFont="1" applyFill="1" applyBorder="1" applyAlignment="1" applyProtection="1">
      <alignment horizontal="center" vertical="center" wrapText="1"/>
      <protection locked="0"/>
    </xf>
    <xf numFmtId="0" fontId="29" fillId="3" borderId="2" xfId="10" applyFont="1" applyFill="1" applyBorder="1" applyAlignment="1">
      <alignment horizontal="center" vertical="center" wrapText="1"/>
    </xf>
    <xf numFmtId="0" fontId="8" fillId="4" borderId="0" xfId="0" applyFont="1" applyFill="1"/>
    <xf numFmtId="0" fontId="29" fillId="3" borderId="11" xfId="10" applyFont="1" applyFill="1" applyBorder="1" applyAlignment="1">
      <alignment horizontal="center" vertical="center" wrapText="1"/>
    </xf>
    <xf numFmtId="0" fontId="31" fillId="3" borderId="11" xfId="0" applyFont="1" applyFill="1" applyBorder="1" applyAlignment="1" applyProtection="1">
      <alignment horizontal="center" vertical="center"/>
      <protection locked="0"/>
    </xf>
    <xf numFmtId="6" fontId="31" fillId="3" borderId="11" xfId="0" applyNumberFormat="1" applyFont="1" applyFill="1" applyBorder="1" applyAlignment="1" applyProtection="1">
      <alignment horizontal="center" vertical="center" wrapText="1"/>
      <protection locked="0"/>
    </xf>
    <xf numFmtId="6" fontId="30" fillId="12" borderId="11" xfId="0" applyNumberFormat="1" applyFont="1" applyFill="1" applyBorder="1" applyAlignment="1" applyProtection="1">
      <alignment horizontal="center" vertical="center" wrapText="1"/>
      <protection locked="0"/>
    </xf>
    <xf numFmtId="0" fontId="6" fillId="7" borderId="25" xfId="19" applyFont="1" applyFill="1" applyBorder="1" applyAlignment="1">
      <alignment vertical="top" wrapText="1"/>
    </xf>
    <xf numFmtId="0" fontId="41" fillId="4" borderId="26" xfId="10" applyFont="1" applyFill="1" applyBorder="1" applyAlignment="1">
      <alignment vertical="center" wrapText="1"/>
    </xf>
    <xf numFmtId="0" fontId="41" fillId="12" borderId="19" xfId="10" applyFont="1" applyFill="1" applyBorder="1" applyAlignment="1">
      <alignment vertical="center" wrapText="1"/>
    </xf>
    <xf numFmtId="0" fontId="31" fillId="4" borderId="19" xfId="10" applyFont="1" applyFill="1" applyBorder="1" applyAlignment="1">
      <alignment horizontal="left" vertical="center" wrapText="1" indent="1"/>
    </xf>
    <xf numFmtId="0" fontId="16" fillId="3" borderId="19" xfId="10" applyFont="1" applyFill="1" applyBorder="1" applyAlignment="1">
      <alignment vertical="center" wrapText="1"/>
    </xf>
    <xf numFmtId="0" fontId="31" fillId="4" borderId="19" xfId="0" applyFont="1" applyFill="1" applyBorder="1" applyAlignment="1" applyProtection="1">
      <alignment vertical="center" wrapText="1"/>
      <protection locked="0"/>
    </xf>
    <xf numFmtId="0" fontId="16" fillId="3" borderId="19" xfId="0" applyFont="1" applyFill="1" applyBorder="1" applyAlignment="1" applyProtection="1">
      <alignment vertical="top"/>
      <protection locked="0"/>
    </xf>
    <xf numFmtId="0" fontId="16" fillId="3" borderId="19" xfId="0" applyFont="1" applyFill="1" applyBorder="1" applyAlignment="1" applyProtection="1">
      <alignment vertical="top" wrapText="1"/>
      <protection locked="0"/>
    </xf>
    <xf numFmtId="0" fontId="31" fillId="5" borderId="2" xfId="0" applyFont="1" applyFill="1" applyBorder="1" applyAlignment="1" applyProtection="1">
      <alignment horizontal="center" vertical="center" wrapText="1"/>
      <protection locked="0"/>
    </xf>
    <xf numFmtId="6" fontId="31" fillId="5" borderId="2" xfId="0" applyNumberFormat="1" applyFont="1" applyFill="1" applyBorder="1" applyAlignment="1" applyProtection="1">
      <alignment horizontal="center" vertical="center" wrapText="1"/>
      <protection locked="0"/>
    </xf>
    <xf numFmtId="9" fontId="31" fillId="5" borderId="2" xfId="6" applyFont="1" applyFill="1" applyBorder="1" applyAlignment="1" applyProtection="1">
      <alignment horizontal="center" vertical="center" wrapText="1"/>
      <protection locked="0"/>
    </xf>
    <xf numFmtId="6" fontId="33" fillId="5" borderId="2" xfId="0" applyNumberFormat="1" applyFont="1" applyFill="1" applyBorder="1" applyAlignment="1" applyProtection="1">
      <alignment horizontal="center" vertical="center" wrapText="1"/>
      <protection locked="0"/>
    </xf>
    <xf numFmtId="0" fontId="6" fillId="7" borderId="24" xfId="14" applyFont="1" applyFill="1" applyBorder="1" applyAlignment="1">
      <alignment vertical="center"/>
    </xf>
    <xf numFmtId="0" fontId="6" fillId="7" borderId="22" xfId="14" applyFont="1" applyFill="1" applyBorder="1" applyAlignment="1">
      <alignment vertical="center"/>
    </xf>
    <xf numFmtId="0" fontId="22" fillId="12" borderId="19" xfId="0" applyFont="1" applyFill="1" applyBorder="1" applyAlignment="1" applyProtection="1">
      <alignment horizontal="left" vertical="center" wrapText="1"/>
      <protection locked="0"/>
    </xf>
    <xf numFmtId="0" fontId="34" fillId="4" borderId="0" xfId="20" applyFont="1" applyFill="1"/>
    <xf numFmtId="0" fontId="8" fillId="4" borderId="0" xfId="20" applyFont="1" applyFill="1"/>
    <xf numFmtId="0" fontId="31" fillId="0" borderId="1" xfId="22" applyFont="1" applyBorder="1" applyAlignment="1">
      <alignment horizontal="center" vertical="center"/>
    </xf>
    <xf numFmtId="0" fontId="31" fillId="0" borderId="1" xfId="22" applyFont="1" applyBorder="1" applyAlignment="1">
      <alignment vertical="center" wrapText="1"/>
    </xf>
    <xf numFmtId="0" fontId="31" fillId="0" borderId="1" xfId="0" applyFont="1" applyBorder="1" applyAlignment="1">
      <alignment vertical="center" wrapText="1"/>
    </xf>
    <xf numFmtId="0" fontId="30" fillId="0" borderId="1" xfId="23" applyFont="1" applyBorder="1" applyAlignment="1">
      <alignment horizontal="left" vertical="center" wrapText="1"/>
    </xf>
    <xf numFmtId="0" fontId="30" fillId="0" borderId="1" xfId="22" applyFont="1" applyBorder="1" applyAlignment="1">
      <alignment vertical="center" wrapText="1"/>
    </xf>
    <xf numFmtId="0" fontId="30" fillId="4" borderId="1" xfId="11" applyFont="1" applyFill="1" applyBorder="1" applyAlignment="1" applyProtection="1">
      <alignment horizontal="left" vertical="center" wrapText="1"/>
      <protection locked="0"/>
    </xf>
    <xf numFmtId="0" fontId="31" fillId="0" borderId="1" xfId="1" applyFont="1" applyBorder="1" applyAlignment="1">
      <alignment vertical="center" wrapText="1"/>
    </xf>
    <xf numFmtId="0" fontId="31" fillId="4" borderId="1" xfId="1" applyFont="1" applyFill="1" applyBorder="1" applyAlignment="1">
      <alignment vertical="center" wrapText="1"/>
    </xf>
    <xf numFmtId="0" fontId="31" fillId="0" borderId="1" xfId="1" applyFont="1" applyBorder="1" applyAlignment="1">
      <alignment horizontal="center" vertical="center"/>
    </xf>
    <xf numFmtId="0" fontId="30" fillId="4" borderId="1" xfId="23" applyFont="1" applyFill="1" applyBorder="1" applyAlignment="1">
      <alignment horizontal="left" vertical="center" wrapText="1"/>
    </xf>
    <xf numFmtId="0" fontId="30" fillId="4" borderId="1" xfId="23" applyFont="1" applyFill="1" applyBorder="1" applyAlignment="1">
      <alignment vertical="center" wrapText="1"/>
    </xf>
    <xf numFmtId="0" fontId="30" fillId="0" borderId="1" xfId="0" applyFont="1" applyBorder="1" applyAlignment="1">
      <alignment vertical="center"/>
    </xf>
    <xf numFmtId="0" fontId="31" fillId="0" borderId="1" xfId="22" applyFont="1" applyBorder="1" applyAlignment="1">
      <alignment horizontal="left" vertical="center" wrapText="1" indent="1"/>
    </xf>
    <xf numFmtId="0" fontId="31" fillId="4" borderId="1" xfId="22" applyFont="1" applyFill="1" applyBorder="1" applyAlignment="1">
      <alignment horizontal="left" vertical="center" wrapText="1" indent="1"/>
    </xf>
    <xf numFmtId="0" fontId="30" fillId="4" borderId="1" xfId="0" applyFont="1" applyFill="1" applyBorder="1" applyAlignment="1">
      <alignment vertical="center" wrapText="1"/>
    </xf>
    <xf numFmtId="0" fontId="31" fillId="0" borderId="1" xfId="12" applyFont="1" applyBorder="1" applyAlignment="1">
      <alignment vertical="center" wrapText="1"/>
    </xf>
    <xf numFmtId="0" fontId="31" fillId="4" borderId="1" xfId="12" applyFont="1" applyFill="1" applyBorder="1" applyAlignment="1">
      <alignment vertical="center" wrapText="1"/>
    </xf>
    <xf numFmtId="0" fontId="30" fillId="4" borderId="1" xfId="1" applyFont="1" applyFill="1" applyBorder="1" applyAlignment="1">
      <alignment horizontal="left" vertical="center" wrapText="1"/>
    </xf>
    <xf numFmtId="0" fontId="30" fillId="4" borderId="1" xfId="16" applyFont="1" applyFill="1" applyBorder="1" applyAlignment="1">
      <alignment horizontal="left" vertical="center" wrapText="1"/>
    </xf>
    <xf numFmtId="0" fontId="30" fillId="4" borderId="1" xfId="14" applyFont="1" applyFill="1" applyBorder="1" applyAlignment="1">
      <alignment vertical="center" wrapText="1"/>
    </xf>
    <xf numFmtId="0" fontId="31" fillId="0" borderId="1" xfId="12" applyFont="1" applyBorder="1" applyAlignment="1">
      <alignment horizontal="center" vertical="center"/>
    </xf>
    <xf numFmtId="0" fontId="30" fillId="4" borderId="1" xfId="12" applyFont="1" applyFill="1" applyBorder="1" applyAlignment="1">
      <alignment horizontal="center" vertical="center"/>
    </xf>
    <xf numFmtId="0" fontId="31" fillId="4" borderId="1" xfId="23" applyFont="1" applyFill="1" applyBorder="1" applyAlignment="1">
      <alignment horizontal="left" vertical="center" wrapText="1"/>
    </xf>
    <xf numFmtId="0" fontId="29" fillId="3" borderId="1" xfId="22" applyFont="1" applyFill="1" applyBorder="1" applyAlignment="1">
      <alignment horizontal="left" vertical="center"/>
    </xf>
    <xf numFmtId="0" fontId="31" fillId="4" borderId="1" xfId="22" applyFont="1" applyFill="1" applyBorder="1" applyAlignment="1">
      <alignment vertical="center" wrapText="1"/>
    </xf>
    <xf numFmtId="0" fontId="16" fillId="8" borderId="1" xfId="13" applyFont="1" applyFill="1" applyBorder="1" applyAlignment="1" applyProtection="1">
      <alignment horizontal="right" vertical="center"/>
      <protection locked="0"/>
    </xf>
    <xf numFmtId="0" fontId="16" fillId="8" borderId="9" xfId="13" applyFont="1" applyFill="1" applyBorder="1" applyAlignment="1" applyProtection="1">
      <alignment horizontal="center" vertical="center"/>
      <protection locked="0"/>
    </xf>
    <xf numFmtId="0" fontId="16" fillId="8" borderId="9" xfId="13" applyFont="1" applyFill="1" applyBorder="1" applyAlignment="1" applyProtection="1">
      <alignment horizontal="center" vertical="center" wrapText="1"/>
      <protection locked="0"/>
    </xf>
    <xf numFmtId="0" fontId="8" fillId="5" borderId="6" xfId="13" applyFont="1" applyFill="1" applyBorder="1" applyAlignment="1" applyProtection="1">
      <alignment horizontal="center" vertical="center" wrapText="1"/>
      <protection locked="0"/>
    </xf>
    <xf numFmtId="0" fontId="41" fillId="4" borderId="8" xfId="10" applyFont="1" applyFill="1" applyBorder="1" applyAlignment="1">
      <alignment vertical="center" wrapText="1"/>
    </xf>
    <xf numFmtId="0" fontId="8" fillId="2" borderId="29" xfId="19" applyFont="1" applyFill="1" applyBorder="1" applyAlignment="1">
      <alignment horizontal="center" vertical="center" wrapText="1"/>
    </xf>
    <xf numFmtId="0" fontId="8" fillId="2" borderId="6" xfId="19" applyFont="1" applyFill="1" applyBorder="1" applyAlignment="1">
      <alignment horizontal="center" vertical="center" wrapText="1"/>
    </xf>
    <xf numFmtId="0" fontId="8" fillId="12" borderId="6" xfId="15" applyFont="1" applyFill="1" applyBorder="1" applyAlignment="1">
      <alignment horizontal="center"/>
    </xf>
    <xf numFmtId="0" fontId="12" fillId="6" borderId="2" xfId="3" applyFont="1" applyFill="1" applyBorder="1" applyAlignment="1">
      <alignment vertical="center"/>
    </xf>
    <xf numFmtId="0" fontId="8" fillId="10" borderId="1" xfId="13" applyFont="1" applyFill="1" applyBorder="1" applyAlignment="1" applyProtection="1">
      <alignment horizontal="center" vertical="center" wrapText="1"/>
      <protection locked="0"/>
    </xf>
    <xf numFmtId="0" fontId="3" fillId="5" borderId="34" xfId="0" applyFont="1" applyFill="1" applyBorder="1" applyAlignment="1" applyProtection="1">
      <alignment horizontal="left" vertical="center"/>
      <protection locked="0"/>
    </xf>
    <xf numFmtId="0" fontId="3" fillId="5" borderId="7" xfId="0" applyFont="1" applyFill="1" applyBorder="1" applyAlignment="1" applyProtection="1">
      <alignment horizontal="left" vertical="center"/>
      <protection locked="0"/>
    </xf>
    <xf numFmtId="0" fontId="30" fillId="6" borderId="29" xfId="15" applyFont="1" applyFill="1" applyBorder="1" applyAlignment="1">
      <alignment horizontal="center"/>
    </xf>
    <xf numFmtId="0" fontId="23" fillId="3" borderId="30" xfId="15" applyFont="1" applyFill="1" applyBorder="1" applyAlignment="1">
      <alignment horizontal="center" wrapText="1"/>
    </xf>
    <xf numFmtId="0" fontId="17" fillId="5" borderId="21" xfId="15" applyFont="1" applyFill="1" applyBorder="1" applyAlignment="1">
      <alignment horizontal="center"/>
    </xf>
    <xf numFmtId="0" fontId="17" fillId="5" borderId="2" xfId="15" applyFont="1" applyFill="1" applyBorder="1" applyAlignment="1">
      <alignment horizontal="center"/>
    </xf>
    <xf numFmtId="49" fontId="23" fillId="3" borderId="30" xfId="15" applyNumberFormat="1" applyFont="1" applyFill="1" applyBorder="1" applyAlignment="1">
      <alignment horizontal="center" wrapText="1"/>
    </xf>
    <xf numFmtId="0" fontId="23" fillId="3" borderId="28" xfId="15" applyFont="1" applyFill="1" applyBorder="1" applyAlignment="1">
      <alignment horizontal="center" wrapText="1"/>
    </xf>
    <xf numFmtId="0" fontId="17" fillId="5" borderId="29" xfId="15" applyFont="1" applyFill="1" applyBorder="1" applyAlignment="1">
      <alignment horizontal="center"/>
    </xf>
    <xf numFmtId="0" fontId="17" fillId="5" borderId="11" xfId="15" applyFont="1" applyFill="1" applyBorder="1" applyAlignment="1">
      <alignment horizontal="center"/>
    </xf>
    <xf numFmtId="0" fontId="19" fillId="4" borderId="36" xfId="0" applyFont="1" applyFill="1" applyBorder="1"/>
    <xf numFmtId="0" fontId="3" fillId="4" borderId="36" xfId="0" applyFont="1" applyFill="1" applyBorder="1"/>
    <xf numFmtId="0" fontId="6" fillId="4" borderId="36" xfId="15" applyFont="1" applyFill="1" applyBorder="1" applyAlignment="1">
      <alignment vertical="center"/>
    </xf>
    <xf numFmtId="0" fontId="22" fillId="4" borderId="36" xfId="15" applyFont="1" applyFill="1" applyBorder="1" applyAlignment="1">
      <alignment wrapText="1"/>
    </xf>
    <xf numFmtId="0" fontId="4" fillId="4" borderId="36" xfId="0" applyFont="1" applyFill="1" applyBorder="1" applyAlignment="1">
      <alignment horizontal="right" vertical="center"/>
    </xf>
    <xf numFmtId="0" fontId="12" fillId="4" borderId="36" xfId="14" applyFont="1" applyFill="1" applyBorder="1" applyAlignment="1">
      <alignment horizontal="right"/>
    </xf>
    <xf numFmtId="0" fontId="16" fillId="4" borderId="36" xfId="0" applyFont="1" applyFill="1" applyBorder="1" applyAlignment="1">
      <alignment horizontal="center" wrapText="1"/>
    </xf>
    <xf numFmtId="167" fontId="17" fillId="4" borderId="36" xfId="5" applyNumberFormat="1" applyFont="1" applyFill="1" applyBorder="1"/>
    <xf numFmtId="0" fontId="47" fillId="4" borderId="0" xfId="0" applyFont="1" applyFill="1"/>
    <xf numFmtId="168" fontId="8" fillId="5" borderId="1" xfId="28" applyNumberFormat="1" applyFont="1" applyFill="1" applyBorder="1" applyAlignment="1" applyProtection="1">
      <alignment horizontal="center" vertical="center" wrapText="1"/>
      <protection locked="0"/>
    </xf>
    <xf numFmtId="0" fontId="8" fillId="16" borderId="6" xfId="13" applyFont="1" applyFill="1" applyBorder="1" applyAlignment="1" applyProtection="1">
      <alignment horizontal="left" vertical="center"/>
      <protection locked="0"/>
    </xf>
    <xf numFmtId="0" fontId="8" fillId="16" borderId="1" xfId="13" applyFont="1" applyFill="1" applyBorder="1" applyAlignment="1" applyProtection="1">
      <alignment horizontal="left" vertical="center"/>
      <protection locked="0"/>
    </xf>
    <xf numFmtId="0" fontId="12" fillId="16" borderId="1" xfId="13" applyFont="1" applyFill="1" applyBorder="1" applyAlignment="1" applyProtection="1">
      <alignment horizontal="left" vertical="center" wrapText="1"/>
      <protection locked="0"/>
    </xf>
    <xf numFmtId="0" fontId="31" fillId="4" borderId="0" xfId="0" applyFont="1" applyFill="1"/>
    <xf numFmtId="0" fontId="31" fillId="0" borderId="1" xfId="0" applyFont="1" applyBorder="1" applyAlignment="1">
      <alignment horizontal="center" vertical="center"/>
    </xf>
    <xf numFmtId="0" fontId="31" fillId="4" borderId="1" xfId="17" applyFont="1" applyFill="1" applyBorder="1" applyAlignment="1">
      <alignment vertical="center" wrapText="1"/>
    </xf>
    <xf numFmtId="0" fontId="30" fillId="4" borderId="1" xfId="0" applyFont="1" applyFill="1" applyBorder="1" applyAlignment="1">
      <alignment horizontal="justify" vertical="center"/>
    </xf>
    <xf numFmtId="0" fontId="29" fillId="3" borderId="1" xfId="1" applyFont="1" applyFill="1" applyBorder="1" applyAlignment="1">
      <alignment horizontal="left" vertical="center"/>
    </xf>
    <xf numFmtId="0" fontId="29" fillId="3" borderId="1" xfId="10" applyFont="1" applyFill="1" applyBorder="1" applyAlignment="1">
      <alignment horizontal="left" vertical="center"/>
    </xf>
    <xf numFmtId="0" fontId="29" fillId="3" borderId="1" xfId="11" applyFont="1" applyFill="1" applyBorder="1" applyAlignment="1" applyProtection="1">
      <alignment horizontal="left" vertical="center"/>
      <protection locked="0"/>
    </xf>
    <xf numFmtId="0" fontId="29" fillId="3" borderId="1" xfId="12" applyFont="1" applyFill="1" applyBorder="1" applyAlignment="1">
      <alignment horizontal="left" vertical="center"/>
    </xf>
    <xf numFmtId="0" fontId="30" fillId="4" borderId="1" xfId="22" applyFont="1" applyFill="1" applyBorder="1" applyAlignment="1">
      <alignment vertical="center" wrapText="1"/>
    </xf>
    <xf numFmtId="0" fontId="29" fillId="3" borderId="33" xfId="13" applyFont="1" applyFill="1" applyBorder="1" applyAlignment="1" applyProtection="1">
      <alignment horizontal="center" wrapText="1"/>
      <protection locked="0"/>
    </xf>
    <xf numFmtId="0" fontId="29" fillId="3" borderId="31" xfId="13" applyFont="1" applyFill="1" applyBorder="1" applyAlignment="1" applyProtection="1">
      <alignment horizontal="center" wrapText="1"/>
      <protection locked="0"/>
    </xf>
    <xf numFmtId="0" fontId="29" fillId="3" borderId="32" xfId="13" applyFont="1" applyFill="1" applyBorder="1" applyAlignment="1" applyProtection="1">
      <alignment horizontal="center" wrapText="1"/>
      <protection locked="0"/>
    </xf>
    <xf numFmtId="0" fontId="29" fillId="3" borderId="22" xfId="13" applyFont="1" applyFill="1" applyBorder="1" applyAlignment="1" applyProtection="1">
      <alignment horizontal="center" wrapText="1"/>
      <protection locked="0"/>
    </xf>
    <xf numFmtId="0" fontId="22" fillId="2" borderId="1" xfId="13" applyFont="1" applyFill="1" applyBorder="1" applyAlignment="1" applyProtection="1">
      <alignment horizontal="right" vertical="center" wrapText="1"/>
      <protection locked="0"/>
    </xf>
    <xf numFmtId="0" fontId="30" fillId="2" borderId="1" xfId="13" applyFont="1" applyFill="1" applyBorder="1" applyAlignment="1" applyProtection="1">
      <alignment horizontal="left" vertical="center" wrapText="1"/>
      <protection locked="0"/>
    </xf>
    <xf numFmtId="0" fontId="30" fillId="2" borderId="1" xfId="13" applyFont="1" applyFill="1" applyBorder="1" applyAlignment="1" applyProtection="1">
      <alignment horizontal="center" vertical="center" wrapText="1"/>
      <protection locked="0"/>
    </xf>
    <xf numFmtId="3" fontId="30" fillId="2" borderId="1" xfId="13" applyNumberFormat="1" applyFont="1" applyFill="1" applyBorder="1" applyAlignment="1" applyProtection="1">
      <alignment horizontal="center" vertical="center" wrapText="1"/>
      <protection locked="0"/>
    </xf>
    <xf numFmtId="0" fontId="22" fillId="4" borderId="1" xfId="13" applyFont="1" applyFill="1" applyBorder="1" applyAlignment="1" applyProtection="1">
      <alignment horizontal="left" vertical="center" wrapText="1"/>
      <protection locked="0"/>
    </xf>
    <xf numFmtId="0" fontId="30" fillId="17" borderId="1" xfId="13" applyFont="1" applyFill="1" applyBorder="1" applyAlignment="1" applyProtection="1">
      <alignment horizontal="center" vertical="center" wrapText="1"/>
      <protection locked="0"/>
    </xf>
    <xf numFmtId="168" fontId="30" fillId="17" borderId="1" xfId="28" applyNumberFormat="1" applyFont="1" applyFill="1" applyBorder="1" applyAlignment="1" applyProtection="1">
      <alignment horizontal="center" vertical="center" wrapText="1"/>
      <protection locked="0"/>
    </xf>
    <xf numFmtId="0" fontId="18" fillId="4" borderId="0" xfId="0" applyFont="1" applyFill="1" applyAlignment="1" applyProtection="1">
      <alignment wrapText="1"/>
      <protection hidden="1"/>
    </xf>
    <xf numFmtId="0" fontId="6" fillId="3" borderId="22" xfId="0" applyFont="1" applyFill="1" applyBorder="1" applyAlignment="1">
      <alignment horizontal="left" vertical="center"/>
    </xf>
    <xf numFmtId="0" fontId="31" fillId="2" borderId="1" xfId="1" applyFont="1" applyFill="1" applyBorder="1" applyAlignment="1">
      <alignment vertical="center" wrapText="1"/>
    </xf>
    <xf numFmtId="0" fontId="31" fillId="0" borderId="1" xfId="1" applyFont="1" applyBorder="1" applyAlignment="1">
      <alignment horizontal="left" vertical="center" wrapText="1"/>
    </xf>
    <xf numFmtId="44" fontId="49" fillId="2" borderId="11" xfId="27" applyFont="1" applyFill="1" applyBorder="1" applyAlignment="1">
      <alignment horizontal="center"/>
    </xf>
    <xf numFmtId="44" fontId="49" fillId="2" borderId="1" xfId="27" applyFont="1" applyFill="1" applyBorder="1" applyAlignment="1">
      <alignment horizontal="center"/>
    </xf>
    <xf numFmtId="44" fontId="49" fillId="2" borderId="2" xfId="27" applyFont="1" applyFill="1" applyBorder="1" applyAlignment="1">
      <alignment horizontal="center"/>
    </xf>
    <xf numFmtId="44" fontId="49" fillId="2" borderId="11" xfId="27" applyFont="1" applyFill="1" applyBorder="1" applyAlignment="1">
      <alignment horizontal="right"/>
    </xf>
    <xf numFmtId="44" fontId="49" fillId="2" borderId="1" xfId="27" applyFont="1" applyFill="1" applyBorder="1" applyAlignment="1">
      <alignment horizontal="right"/>
    </xf>
    <xf numFmtId="44" fontId="49" fillId="2" borderId="2" xfId="27" applyFont="1" applyFill="1" applyBorder="1" applyAlignment="1">
      <alignment horizontal="right"/>
    </xf>
    <xf numFmtId="0" fontId="49" fillId="2" borderId="11" xfId="0" applyFont="1" applyFill="1" applyBorder="1" applyAlignment="1">
      <alignment horizontal="center"/>
    </xf>
    <xf numFmtId="0" fontId="49" fillId="2" borderId="1" xfId="0" applyFont="1" applyFill="1" applyBorder="1" applyAlignment="1">
      <alignment horizontal="center"/>
    </xf>
    <xf numFmtId="0" fontId="49" fillId="2" borderId="2" xfId="0" applyFont="1" applyFill="1" applyBorder="1" applyAlignment="1">
      <alignment horizontal="center"/>
    </xf>
    <xf numFmtId="0" fontId="31" fillId="0" borderId="19" xfId="0" applyFont="1" applyBorder="1" applyAlignment="1" applyProtection="1">
      <alignment horizontal="left" vertical="center" wrapText="1"/>
      <protection locked="0"/>
    </xf>
    <xf numFmtId="0" fontId="31" fillId="15" borderId="1" xfId="22" applyFont="1" applyFill="1" applyBorder="1" applyAlignment="1">
      <alignment horizontal="center" vertical="center"/>
    </xf>
    <xf numFmtId="0" fontId="31" fillId="15" borderId="1" xfId="22" applyFont="1" applyFill="1" applyBorder="1" applyAlignment="1">
      <alignment vertical="center" wrapText="1"/>
    </xf>
    <xf numFmtId="0" fontId="31" fillId="4" borderId="0" xfId="0" applyFont="1" applyFill="1" applyAlignment="1">
      <alignment horizontal="center" wrapText="1"/>
    </xf>
    <xf numFmtId="0" fontId="31" fillId="4" borderId="0" xfId="0" applyFont="1" applyFill="1" applyAlignment="1">
      <alignment horizontal="center"/>
    </xf>
    <xf numFmtId="0" fontId="31" fillId="4" borderId="0" xfId="0" applyFont="1" applyFill="1" applyAlignment="1">
      <alignment horizontal="center" vertical="center"/>
    </xf>
    <xf numFmtId="0" fontId="29" fillId="3" borderId="9" xfId="0" applyFont="1" applyFill="1" applyBorder="1" applyAlignment="1">
      <alignment horizontal="center" vertical="center"/>
    </xf>
    <xf numFmtId="0" fontId="29" fillId="3" borderId="9" xfId="0" applyFont="1" applyFill="1" applyBorder="1" applyAlignment="1">
      <alignment horizontal="left" vertical="center"/>
    </xf>
    <xf numFmtId="0" fontId="29" fillId="3" borderId="9" xfId="0" applyFont="1" applyFill="1" applyBorder="1" applyAlignment="1">
      <alignment horizontal="center" vertical="center" wrapText="1"/>
    </xf>
    <xf numFmtId="0" fontId="42" fillId="0" borderId="1" xfId="0" applyFont="1" applyBorder="1" applyAlignment="1">
      <alignment horizontal="center" vertical="center" wrapText="1"/>
    </xf>
    <xf numFmtId="0" fontId="31" fillId="5" borderId="1" xfId="0" applyFont="1" applyFill="1" applyBorder="1" applyAlignment="1" applyProtection="1">
      <alignment horizontal="left" vertical="top" wrapText="1"/>
      <protection locked="0"/>
    </xf>
    <xf numFmtId="0" fontId="42" fillId="4" borderId="0" xfId="0" applyFont="1" applyFill="1" applyAlignment="1">
      <alignment horizontal="justify" vertical="center"/>
    </xf>
    <xf numFmtId="0" fontId="31" fillId="0" borderId="1" xfId="8" applyFont="1" applyBorder="1" applyAlignment="1">
      <alignment horizontal="center" vertical="center"/>
    </xf>
    <xf numFmtId="0" fontId="42" fillId="2" borderId="1" xfId="0" applyFont="1" applyFill="1" applyBorder="1" applyAlignment="1">
      <alignment horizontal="center" vertical="center" wrapText="1"/>
    </xf>
    <xf numFmtId="0" fontId="31" fillId="2" borderId="1"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left" vertical="top" wrapText="1"/>
      <protection locked="0"/>
    </xf>
    <xf numFmtId="0" fontId="31" fillId="0" borderId="1" xfId="7" applyFont="1" applyBorder="1" applyAlignment="1">
      <alignment horizontal="left" vertical="center" wrapText="1"/>
    </xf>
    <xf numFmtId="0" fontId="31" fillId="2" borderId="1" xfId="0" applyFont="1" applyFill="1" applyBorder="1" applyAlignment="1" applyProtection="1">
      <alignment horizontal="center" vertical="center"/>
      <protection locked="0"/>
    </xf>
    <xf numFmtId="0" fontId="30" fillId="0" borderId="1" xfId="0" applyFont="1" applyBorder="1" applyAlignment="1">
      <alignment vertical="center" wrapText="1"/>
    </xf>
    <xf numFmtId="0" fontId="31" fillId="3" borderId="1" xfId="0" applyFont="1" applyFill="1" applyBorder="1"/>
    <xf numFmtId="0" fontId="31" fillId="3" borderId="1" xfId="0" applyFont="1" applyFill="1" applyBorder="1" applyAlignment="1" applyProtection="1">
      <alignment horizontal="center" vertical="center" wrapText="1"/>
      <protection locked="0"/>
    </xf>
    <xf numFmtId="0" fontId="31" fillId="3" borderId="1" xfId="0" applyFont="1" applyFill="1" applyBorder="1" applyAlignment="1" applyProtection="1">
      <alignment horizontal="left" vertical="top" wrapText="1"/>
      <protection locked="0"/>
    </xf>
    <xf numFmtId="0" fontId="31" fillId="15" borderId="1" xfId="0" applyFont="1" applyFill="1" applyBorder="1"/>
    <xf numFmtId="0" fontId="31" fillId="15" borderId="1" xfId="0" applyFont="1" applyFill="1" applyBorder="1" applyAlignment="1" applyProtection="1">
      <alignment horizontal="center" vertical="center" wrapText="1"/>
      <protection locked="0"/>
    </xf>
    <xf numFmtId="0" fontId="31" fillId="15" borderId="1" xfId="0" applyFont="1" applyFill="1" applyBorder="1" applyAlignment="1" applyProtection="1">
      <alignment horizontal="left" vertical="top" wrapText="1"/>
      <protection locked="0"/>
    </xf>
    <xf numFmtId="0" fontId="50" fillId="4" borderId="0" xfId="0" applyFont="1" applyFill="1"/>
    <xf numFmtId="0" fontId="48" fillId="3" borderId="39" xfId="0" applyFont="1" applyFill="1" applyBorder="1" applyAlignment="1">
      <alignment horizontal="center" vertical="center"/>
    </xf>
    <xf numFmtId="165" fontId="49" fillId="2" borderId="11" xfId="27" applyNumberFormat="1" applyFont="1" applyFill="1" applyBorder="1" applyAlignment="1">
      <alignment horizontal="center"/>
    </xf>
    <xf numFmtId="165" fontId="49" fillId="2" borderId="1" xfId="27" applyNumberFormat="1" applyFont="1" applyFill="1" applyBorder="1" applyAlignment="1">
      <alignment horizontal="center"/>
    </xf>
    <xf numFmtId="165" fontId="49" fillId="2" borderId="2" xfId="27" applyNumberFormat="1" applyFont="1" applyFill="1" applyBorder="1" applyAlignment="1">
      <alignment horizontal="center"/>
    </xf>
    <xf numFmtId="0" fontId="31" fillId="2" borderId="1" xfId="1" applyFont="1" applyFill="1" applyBorder="1" applyAlignment="1">
      <alignment horizontal="center" vertical="center"/>
    </xf>
    <xf numFmtId="0" fontId="31" fillId="2" borderId="1" xfId="22" applyFont="1" applyFill="1" applyBorder="1" applyAlignment="1">
      <alignment horizontal="center" vertical="center"/>
    </xf>
    <xf numFmtId="0" fontId="31" fillId="2" borderId="1" xfId="22" applyFont="1" applyFill="1" applyBorder="1" applyAlignment="1">
      <alignment vertical="center" wrapText="1"/>
    </xf>
    <xf numFmtId="0" fontId="30" fillId="0" borderId="1" xfId="14" applyFont="1" applyBorder="1" applyAlignment="1">
      <alignment vertical="center" wrapText="1"/>
    </xf>
    <xf numFmtId="0" fontId="51" fillId="2" borderId="0" xfId="29" applyFont="1" applyFill="1"/>
    <xf numFmtId="0" fontId="31" fillId="2" borderId="0" xfId="30" applyFont="1" applyFill="1"/>
    <xf numFmtId="0" fontId="31" fillId="0" borderId="1" xfId="7" applyFont="1" applyBorder="1" applyAlignment="1">
      <alignment horizontal="left" vertical="center" wrapText="1" indent="1"/>
    </xf>
    <xf numFmtId="0" fontId="4" fillId="4" borderId="0" xfId="0" applyFont="1" applyFill="1"/>
    <xf numFmtId="3" fontId="30" fillId="5" borderId="1" xfId="13" applyNumberFormat="1" applyFont="1" applyFill="1" applyBorder="1" applyAlignment="1" applyProtection="1">
      <alignment horizontal="center" vertical="center" wrapText="1"/>
      <protection locked="0"/>
    </xf>
    <xf numFmtId="3" fontId="12" fillId="2" borderId="1" xfId="13" applyNumberFormat="1" applyFont="1" applyFill="1" applyBorder="1" applyAlignment="1" applyProtection="1">
      <alignment horizontal="center" vertical="center" wrapText="1"/>
      <protection locked="0"/>
    </xf>
    <xf numFmtId="0" fontId="31" fillId="4" borderId="0" xfId="0" applyFont="1" applyFill="1" applyAlignment="1">
      <alignment vertical="center"/>
    </xf>
    <xf numFmtId="0" fontId="49" fillId="2" borderId="8" xfId="0" applyFont="1" applyFill="1" applyBorder="1" applyAlignment="1">
      <alignment horizontal="right"/>
    </xf>
    <xf numFmtId="0" fontId="49" fillId="2" borderId="19" xfId="0" applyFont="1" applyFill="1" applyBorder="1" applyAlignment="1">
      <alignment horizontal="right"/>
    </xf>
    <xf numFmtId="0" fontId="49" fillId="2" borderId="19" xfId="0" applyFont="1" applyFill="1" applyBorder="1"/>
    <xf numFmtId="0" fontId="52" fillId="4" borderId="0" xfId="0" applyFont="1" applyFill="1"/>
    <xf numFmtId="0" fontId="53" fillId="3" borderId="9" xfId="0" applyFont="1" applyFill="1" applyBorder="1" applyAlignment="1">
      <alignment horizontal="left" wrapText="1"/>
    </xf>
    <xf numFmtId="0" fontId="53" fillId="3" borderId="30" xfId="0" applyFont="1" applyFill="1" applyBorder="1" applyAlignment="1">
      <alignment horizontal="left" wrapText="1"/>
    </xf>
    <xf numFmtId="0" fontId="52" fillId="4" borderId="19" xfId="0" applyFont="1" applyFill="1" applyBorder="1"/>
    <xf numFmtId="3" fontId="52" fillId="4" borderId="0" xfId="0" applyNumberFormat="1" applyFont="1" applyFill="1"/>
    <xf numFmtId="0" fontId="31" fillId="4" borderId="0" xfId="0" applyFont="1" applyFill="1" applyAlignment="1">
      <alignment horizontal="right"/>
    </xf>
    <xf numFmtId="0" fontId="31" fillId="2" borderId="1" xfId="0" applyFont="1" applyFill="1" applyBorder="1"/>
    <xf numFmtId="0" fontId="31" fillId="5" borderId="1" xfId="0" applyFont="1" applyFill="1" applyBorder="1"/>
    <xf numFmtId="0" fontId="54" fillId="4" borderId="0" xfId="0" applyFont="1" applyFill="1"/>
    <xf numFmtId="0" fontId="31" fillId="4" borderId="0" xfId="0" quotePrefix="1" applyFont="1" applyFill="1"/>
    <xf numFmtId="0" fontId="56" fillId="3" borderId="1" xfId="0" applyFont="1" applyFill="1" applyBorder="1" applyAlignment="1">
      <alignment horizontal="right"/>
    </xf>
    <xf numFmtId="0" fontId="31" fillId="2" borderId="2" xfId="0" applyFont="1" applyFill="1" applyBorder="1" applyAlignment="1">
      <alignment vertical="center"/>
    </xf>
    <xf numFmtId="0" fontId="31" fillId="2" borderId="1" xfId="0" applyFont="1" applyFill="1" applyBorder="1" applyAlignment="1">
      <alignment vertical="center"/>
    </xf>
    <xf numFmtId="0" fontId="31" fillId="0" borderId="0" xfId="0" applyFont="1"/>
    <xf numFmtId="0" fontId="31" fillId="0" borderId="0" xfId="0" applyFont="1" applyAlignment="1">
      <alignment horizontal="right"/>
    </xf>
    <xf numFmtId="0" fontId="56" fillId="3" borderId="1" xfId="0" applyFont="1" applyFill="1" applyBorder="1" applyAlignment="1">
      <alignment horizontal="center"/>
    </xf>
    <xf numFmtId="14" fontId="31" fillId="2" borderId="1" xfId="0" applyNumberFormat="1" applyFont="1" applyFill="1" applyBorder="1" applyAlignment="1">
      <alignment horizontal="center" vertical="center"/>
    </xf>
    <xf numFmtId="0" fontId="57" fillId="2" borderId="1" xfId="0" applyFont="1" applyFill="1" applyBorder="1"/>
    <xf numFmtId="0" fontId="54" fillId="4" borderId="0" xfId="0" applyFont="1" applyFill="1" applyAlignment="1">
      <alignment horizontal="left"/>
    </xf>
    <xf numFmtId="0" fontId="56" fillId="3" borderId="1" xfId="0" applyFont="1" applyFill="1" applyBorder="1" applyAlignment="1">
      <alignment horizontal="left"/>
    </xf>
    <xf numFmtId="0" fontId="32" fillId="4" borderId="0" xfId="0" applyFont="1" applyFill="1" applyAlignment="1">
      <alignment horizontal="right"/>
    </xf>
    <xf numFmtId="0" fontId="57" fillId="2" borderId="1" xfId="0" applyFont="1" applyFill="1" applyBorder="1" applyAlignment="1" applyProtection="1">
      <alignment horizontal="center"/>
      <protection locked="0"/>
    </xf>
    <xf numFmtId="0" fontId="56" fillId="3" borderId="27" xfId="0" applyFont="1" applyFill="1" applyBorder="1" applyAlignment="1">
      <alignment horizontal="center"/>
    </xf>
    <xf numFmtId="49" fontId="31" fillId="2" borderId="1" xfId="0" applyNumberFormat="1" applyFont="1" applyFill="1" applyBorder="1" applyAlignment="1">
      <alignment horizontal="center"/>
    </xf>
    <xf numFmtId="0" fontId="57" fillId="2" borderId="1" xfId="0" applyFont="1" applyFill="1" applyBorder="1" applyAlignment="1" applyProtection="1">
      <alignment wrapText="1"/>
      <protection locked="0"/>
    </xf>
    <xf numFmtId="49" fontId="31" fillId="2" borderId="1" xfId="0" quotePrefix="1" applyNumberFormat="1" applyFont="1" applyFill="1" applyBorder="1" applyAlignment="1">
      <alignment horizontal="center"/>
    </xf>
    <xf numFmtId="0" fontId="32" fillId="4" borderId="0" xfId="0" applyFont="1" applyFill="1"/>
    <xf numFmtId="0" fontId="31" fillId="11" borderId="1" xfId="0" applyFont="1" applyFill="1" applyBorder="1"/>
    <xf numFmtId="0" fontId="56" fillId="13" borderId="0" xfId="0" applyFont="1" applyFill="1"/>
    <xf numFmtId="0" fontId="23" fillId="13" borderId="0" xfId="0" applyFont="1" applyFill="1" applyAlignment="1">
      <alignment horizontal="right"/>
    </xf>
    <xf numFmtId="0" fontId="32" fillId="4" borderId="0" xfId="0" applyFont="1" applyFill="1" applyAlignment="1">
      <alignment horizontal="center"/>
    </xf>
    <xf numFmtId="0" fontId="29" fillId="3" borderId="1" xfId="0" applyFont="1" applyFill="1" applyBorder="1"/>
    <xf numFmtId="0" fontId="32" fillId="4" borderId="0" xfId="0" applyFont="1" applyFill="1" applyAlignment="1">
      <alignment horizontal="left"/>
    </xf>
    <xf numFmtId="0" fontId="41" fillId="4" borderId="0" xfId="0" applyFont="1" applyFill="1" applyAlignment="1">
      <alignment horizontal="center"/>
    </xf>
    <xf numFmtId="0" fontId="22" fillId="4" borderId="1" xfId="0" applyFont="1" applyFill="1" applyBorder="1" applyAlignment="1">
      <alignment horizontal="left"/>
    </xf>
    <xf numFmtId="0" fontId="31" fillId="4" borderId="1" xfId="0" applyFont="1" applyFill="1" applyBorder="1" applyAlignment="1">
      <alignment horizontal="center"/>
    </xf>
    <xf numFmtId="0" fontId="32" fillId="4" borderId="1" xfId="0" applyFont="1" applyFill="1" applyBorder="1"/>
    <xf numFmtId="0" fontId="41" fillId="4" borderId="20" xfId="0" applyFont="1" applyFill="1" applyBorder="1" applyAlignment="1">
      <alignment horizontal="center"/>
    </xf>
    <xf numFmtId="0" fontId="59" fillId="4" borderId="1" xfId="0" applyFont="1" applyFill="1" applyBorder="1" applyAlignment="1">
      <alignment horizontal="center"/>
    </xf>
    <xf numFmtId="49" fontId="31" fillId="2" borderId="1" xfId="0" applyNumberFormat="1" applyFont="1" applyFill="1" applyBorder="1" applyAlignment="1">
      <alignment horizontal="right"/>
    </xf>
    <xf numFmtId="0" fontId="39" fillId="2" borderId="1" xfId="0" applyFont="1" applyFill="1" applyBorder="1"/>
    <xf numFmtId="14" fontId="53" fillId="3" borderId="28" xfId="0" applyNumberFormat="1" applyFont="1" applyFill="1" applyBorder="1" applyAlignment="1">
      <alignment horizontal="center" wrapText="1"/>
    </xf>
    <xf numFmtId="14" fontId="53" fillId="3" borderId="9" xfId="0" applyNumberFormat="1" applyFont="1" applyFill="1" applyBorder="1" applyAlignment="1">
      <alignment horizontal="center" wrapText="1"/>
    </xf>
    <xf numFmtId="14" fontId="53" fillId="3" borderId="30" xfId="0" applyNumberFormat="1" applyFont="1" applyFill="1" applyBorder="1" applyAlignment="1">
      <alignment horizontal="center" wrapText="1"/>
    </xf>
    <xf numFmtId="0" fontId="39" fillId="2" borderId="1" xfId="0" applyFont="1" applyFill="1" applyBorder="1" applyAlignment="1">
      <alignment horizontal="center"/>
    </xf>
    <xf numFmtId="3" fontId="0" fillId="4" borderId="0" xfId="0" applyNumberFormat="1" applyFill="1"/>
    <xf numFmtId="3" fontId="48" fillId="3" borderId="38" xfId="0" applyNumberFormat="1" applyFont="1" applyFill="1" applyBorder="1" applyAlignment="1">
      <alignment horizontal="center" wrapText="1"/>
    </xf>
    <xf numFmtId="3" fontId="49" fillId="2" borderId="19" xfId="0" quotePrefix="1" applyNumberFormat="1" applyFont="1" applyFill="1" applyBorder="1" applyAlignment="1">
      <alignment horizontal="center"/>
    </xf>
    <xf numFmtId="3" fontId="49" fillId="2" borderId="19" xfId="0" applyNumberFormat="1" applyFont="1" applyFill="1" applyBorder="1" applyAlignment="1">
      <alignment horizontal="center"/>
    </xf>
    <xf numFmtId="3" fontId="55" fillId="2" borderId="19" xfId="0" applyNumberFormat="1" applyFont="1" applyFill="1" applyBorder="1" applyAlignment="1">
      <alignment horizontal="center"/>
    </xf>
    <xf numFmtId="0" fontId="0" fillId="4" borderId="25" xfId="0" applyFill="1" applyBorder="1"/>
    <xf numFmtId="0" fontId="49" fillId="4" borderId="0" xfId="0" applyFont="1" applyFill="1"/>
    <xf numFmtId="0" fontId="52" fillId="4" borderId="25" xfId="0" applyFont="1" applyFill="1" applyBorder="1"/>
    <xf numFmtId="0" fontId="61" fillId="4" borderId="0" xfId="0" applyFont="1" applyFill="1"/>
    <xf numFmtId="166" fontId="49" fillId="2" borderId="11" xfId="27" applyNumberFormat="1" applyFont="1" applyFill="1" applyBorder="1" applyAlignment="1">
      <alignment horizontal="center"/>
    </xf>
    <xf numFmtId="166" fontId="49" fillId="2" borderId="1" xfId="27" applyNumberFormat="1" applyFont="1" applyFill="1" applyBorder="1" applyAlignment="1">
      <alignment horizontal="center"/>
    </xf>
    <xf numFmtId="166" fontId="49" fillId="2" borderId="2" xfId="27" applyNumberFormat="1" applyFont="1" applyFill="1" applyBorder="1" applyAlignment="1">
      <alignment horizontal="center"/>
    </xf>
    <xf numFmtId="0" fontId="31" fillId="4" borderId="1" xfId="1" applyFont="1" applyFill="1" applyBorder="1" applyAlignment="1">
      <alignment horizontal="left" vertical="center" wrapText="1" indent="1"/>
    </xf>
    <xf numFmtId="0" fontId="31" fillId="0" borderId="1" xfId="1" applyFont="1" applyBorder="1" applyAlignment="1">
      <alignment horizontal="left" vertical="center" wrapText="1" indent="1"/>
    </xf>
    <xf numFmtId="0" fontId="43" fillId="4" borderId="1" xfId="12" applyFont="1" applyFill="1" applyBorder="1" applyAlignment="1">
      <alignment horizontal="left" vertical="center" indent="1"/>
    </xf>
    <xf numFmtId="0" fontId="32" fillId="0" borderId="1" xfId="12" applyFont="1" applyBorder="1" applyAlignment="1">
      <alignment horizontal="left" vertical="center" indent="1"/>
    </xf>
    <xf numFmtId="0" fontId="32" fillId="0" borderId="1" xfId="12" applyFont="1" applyBorder="1" applyAlignment="1">
      <alignment horizontal="left" vertical="center" wrapText="1" indent="1"/>
    </xf>
    <xf numFmtId="0" fontId="31" fillId="4" borderId="1" xfId="12" applyFont="1" applyFill="1" applyBorder="1" applyAlignment="1">
      <alignment horizontal="left" vertical="center" wrapText="1" indent="1"/>
    </xf>
    <xf numFmtId="168" fontId="30" fillId="2" borderId="1" xfId="28" applyNumberFormat="1" applyFont="1" applyFill="1" applyBorder="1" applyAlignment="1" applyProtection="1">
      <alignment horizontal="center" vertical="center" wrapText="1"/>
      <protection locked="0"/>
    </xf>
    <xf numFmtId="0" fontId="62" fillId="4" borderId="0" xfId="0" applyFont="1" applyFill="1"/>
    <xf numFmtId="0" fontId="63" fillId="4" borderId="0" xfId="0" applyFont="1" applyFill="1"/>
    <xf numFmtId="0" fontId="3" fillId="4" borderId="37" xfId="0" applyFont="1" applyFill="1" applyBorder="1"/>
    <xf numFmtId="0" fontId="46" fillId="4" borderId="35" xfId="0" applyFont="1" applyFill="1" applyBorder="1" applyAlignment="1">
      <alignment horizontal="left" vertical="top"/>
    </xf>
    <xf numFmtId="0" fontId="3" fillId="4" borderId="43" xfId="0" applyFont="1" applyFill="1" applyBorder="1" applyAlignment="1">
      <alignment horizontal="left" vertical="top"/>
    </xf>
    <xf numFmtId="0" fontId="3" fillId="4" borderId="46" xfId="0" applyFont="1" applyFill="1" applyBorder="1" applyAlignment="1">
      <alignment horizontal="left" vertical="top"/>
    </xf>
    <xf numFmtId="0" fontId="3" fillId="4" borderId="40" xfId="1" applyFont="1" applyFill="1" applyBorder="1" applyAlignment="1" applyProtection="1">
      <alignment horizontal="left" vertical="top" wrapText="1"/>
      <protection hidden="1"/>
    </xf>
    <xf numFmtId="0" fontId="16" fillId="3" borderId="49" xfId="0" applyFont="1" applyFill="1" applyBorder="1" applyAlignment="1">
      <alignment horizontal="left" vertical="center"/>
    </xf>
    <xf numFmtId="0" fontId="3" fillId="4" borderId="40" xfId="1" applyFont="1" applyFill="1" applyBorder="1" applyAlignment="1">
      <alignment vertical="center" wrapText="1"/>
    </xf>
    <xf numFmtId="0" fontId="3" fillId="4" borderId="43" xfId="1" applyFont="1" applyFill="1" applyBorder="1" applyAlignment="1">
      <alignment vertical="center" wrapText="1"/>
    </xf>
    <xf numFmtId="0" fontId="16" fillId="3" borderId="53" xfId="1" quotePrefix="1" applyFont="1" applyFill="1" applyBorder="1" applyAlignment="1">
      <alignment horizontal="left" vertical="center" wrapText="1"/>
    </xf>
    <xf numFmtId="0" fontId="16" fillId="3" borderId="54" xfId="1" quotePrefix="1" applyFont="1" applyFill="1" applyBorder="1" applyAlignment="1">
      <alignment horizontal="left" vertical="center" wrapText="1"/>
    </xf>
    <xf numFmtId="0" fontId="3" fillId="4" borderId="55" xfId="1" applyFont="1" applyFill="1" applyBorder="1" applyAlignment="1">
      <alignment vertical="center" wrapText="1"/>
    </xf>
    <xf numFmtId="0" fontId="4" fillId="2" borderId="53" xfId="1" applyFont="1" applyFill="1" applyBorder="1" applyAlignment="1">
      <alignment vertical="center" wrapText="1"/>
    </xf>
    <xf numFmtId="0" fontId="3" fillId="2" borderId="56" xfId="1" applyFont="1" applyFill="1" applyBorder="1" applyAlignment="1">
      <alignment vertical="center" wrapText="1"/>
    </xf>
    <xf numFmtId="0" fontId="3" fillId="4" borderId="46" xfId="1" applyFont="1" applyFill="1" applyBorder="1" applyAlignment="1">
      <alignment vertical="center" wrapText="1"/>
    </xf>
    <xf numFmtId="0" fontId="4" fillId="2" borderId="59" xfId="1" applyFont="1" applyFill="1" applyBorder="1" applyAlignment="1">
      <alignment vertical="center" wrapText="1"/>
    </xf>
    <xf numFmtId="0" fontId="3" fillId="2" borderId="60" xfId="1" applyFont="1" applyFill="1" applyBorder="1" applyAlignment="1">
      <alignment vertical="center" wrapText="1"/>
    </xf>
    <xf numFmtId="0" fontId="3" fillId="4" borderId="43" xfId="1" applyFont="1" applyFill="1" applyBorder="1" applyAlignment="1">
      <alignment horizontal="left" vertical="center" wrapText="1"/>
    </xf>
    <xf numFmtId="164" fontId="16" fillId="3" borderId="53" xfId="1" quotePrefix="1" applyNumberFormat="1" applyFont="1" applyFill="1" applyBorder="1" applyAlignment="1">
      <alignment horizontal="left" vertical="center" wrapText="1"/>
    </xf>
    <xf numFmtId="164" fontId="16" fillId="3" borderId="54" xfId="1" quotePrefix="1" applyNumberFormat="1" applyFont="1" applyFill="1" applyBorder="1" applyAlignment="1">
      <alignment horizontal="left" vertical="center" wrapText="1"/>
    </xf>
    <xf numFmtId="0" fontId="3" fillId="4" borderId="55" xfId="1" applyFont="1" applyFill="1" applyBorder="1" applyAlignment="1">
      <alignment horizontal="left" vertical="center" wrapText="1"/>
    </xf>
    <xf numFmtId="164" fontId="3" fillId="0" borderId="57" xfId="1" quotePrefix="1" applyNumberFormat="1" applyFont="1" applyBorder="1" applyAlignment="1">
      <alignment horizontal="left" vertical="center" wrapText="1"/>
    </xf>
    <xf numFmtId="164" fontId="3" fillId="2" borderId="56" xfId="1" quotePrefix="1" applyNumberFormat="1" applyFont="1" applyFill="1" applyBorder="1" applyAlignment="1">
      <alignment horizontal="left" vertical="center" wrapText="1"/>
    </xf>
    <xf numFmtId="0" fontId="3" fillId="4" borderId="46" xfId="1" applyFont="1" applyFill="1" applyBorder="1" applyAlignment="1">
      <alignment horizontal="left" vertical="center" wrapText="1"/>
    </xf>
    <xf numFmtId="164" fontId="3" fillId="0" borderId="59" xfId="1" quotePrefix="1" applyNumberFormat="1" applyFont="1" applyBorder="1" applyAlignment="1">
      <alignment horizontal="left" vertical="center" wrapText="1"/>
    </xf>
    <xf numFmtId="164" fontId="3" fillId="2" borderId="60" xfId="1" quotePrefix="1" applyNumberFormat="1" applyFont="1" applyFill="1" applyBorder="1" applyAlignment="1">
      <alignment horizontal="left" vertical="center" wrapText="1"/>
    </xf>
    <xf numFmtId="0" fontId="3" fillId="0" borderId="43" xfId="1" applyFont="1" applyBorder="1" applyAlignment="1">
      <alignment horizontal="left" vertical="center" wrapText="1"/>
    </xf>
    <xf numFmtId="164" fontId="3" fillId="0" borderId="53" xfId="1" quotePrefix="1" applyNumberFormat="1" applyFont="1" applyBorder="1" applyAlignment="1">
      <alignment vertical="center" wrapText="1"/>
    </xf>
    <xf numFmtId="164" fontId="3" fillId="2" borderId="54" xfId="1" quotePrefix="1" applyNumberFormat="1" applyFont="1" applyFill="1" applyBorder="1" applyAlignment="1">
      <alignment vertical="center" wrapText="1"/>
    </xf>
    <xf numFmtId="0" fontId="3" fillId="4" borderId="55" xfId="0" applyFont="1" applyFill="1" applyBorder="1"/>
    <xf numFmtId="164" fontId="3" fillId="0" borderId="57" xfId="1" quotePrefix="1" applyNumberFormat="1" applyFont="1" applyBorder="1" applyAlignment="1">
      <alignment vertical="center" wrapText="1"/>
    </xf>
    <xf numFmtId="164" fontId="3" fillId="2" borderId="56" xfId="1" quotePrefix="1" applyNumberFormat="1" applyFont="1" applyFill="1" applyBorder="1" applyAlignment="1">
      <alignment vertical="center" wrapText="1"/>
    </xf>
    <xf numFmtId="0" fontId="3" fillId="4" borderId="46" xfId="0" applyFont="1" applyFill="1" applyBorder="1"/>
    <xf numFmtId="164" fontId="3" fillId="0" borderId="59" xfId="1" quotePrefix="1" applyNumberFormat="1" applyFont="1" applyBorder="1" applyAlignment="1">
      <alignment vertical="center" wrapText="1"/>
    </xf>
    <xf numFmtId="164" fontId="3" fillId="2" borderId="60" xfId="1" quotePrefix="1" applyNumberFormat="1" applyFont="1" applyFill="1" applyBorder="1" applyAlignment="1">
      <alignment vertical="center" wrapText="1"/>
    </xf>
    <xf numFmtId="0" fontId="30" fillId="4" borderId="1" xfId="12" applyFont="1" applyFill="1" applyBorder="1" applyAlignment="1">
      <alignment vertical="center" wrapText="1"/>
    </xf>
    <xf numFmtId="0" fontId="31" fillId="4" borderId="1" xfId="22" applyFont="1" applyFill="1" applyBorder="1" applyAlignment="1">
      <alignment horizontal="left" vertical="center" wrapText="1"/>
    </xf>
    <xf numFmtId="0" fontId="30" fillId="2" borderId="1" xfId="12" applyFont="1" applyFill="1" applyBorder="1" applyAlignment="1">
      <alignment horizontal="left" vertical="center" wrapText="1"/>
    </xf>
    <xf numFmtId="0" fontId="28" fillId="5" borderId="1" xfId="14" applyFont="1" applyFill="1" applyBorder="1"/>
    <xf numFmtId="0" fontId="22" fillId="19" borderId="1" xfId="14" applyFont="1" applyFill="1" applyBorder="1" applyAlignment="1">
      <alignment horizontal="left" vertical="center"/>
    </xf>
    <xf numFmtId="0" fontId="3" fillId="0" borderId="40" xfId="1" applyFont="1" applyBorder="1" applyAlignment="1">
      <alignment horizontal="left" vertical="center" wrapText="1"/>
    </xf>
    <xf numFmtId="0" fontId="3" fillId="4" borderId="40" xfId="0" applyFont="1" applyFill="1" applyBorder="1" applyAlignment="1">
      <alignment horizontal="left" vertical="top"/>
    </xf>
    <xf numFmtId="6" fontId="17" fillId="2" borderId="1" xfId="0" applyNumberFormat="1" applyFont="1" applyFill="1" applyBorder="1" applyAlignment="1" applyProtection="1">
      <alignment horizontal="center" vertical="center"/>
      <protection locked="0"/>
    </xf>
    <xf numFmtId="6" fontId="30" fillId="2" borderId="1" xfId="0" applyNumberFormat="1" applyFont="1" applyFill="1" applyBorder="1" applyAlignment="1" applyProtection="1">
      <alignment horizontal="center" vertical="center"/>
      <protection locked="0"/>
    </xf>
    <xf numFmtId="166" fontId="17" fillId="2" borderId="1" xfId="0" applyNumberFormat="1" applyFont="1" applyFill="1" applyBorder="1" applyAlignment="1" applyProtection="1">
      <alignment horizontal="center" vertical="center"/>
      <protection locked="0"/>
    </xf>
    <xf numFmtId="166" fontId="30" fillId="2" borderId="1" xfId="0" applyNumberFormat="1" applyFont="1" applyFill="1" applyBorder="1" applyAlignment="1" applyProtection="1">
      <alignment horizontal="center" vertical="center" wrapText="1"/>
      <protection locked="0"/>
    </xf>
    <xf numFmtId="0" fontId="31" fillId="4" borderId="19" xfId="0" applyFont="1" applyFill="1" applyBorder="1" applyAlignment="1" applyProtection="1">
      <alignment horizontal="left" vertical="center" wrapText="1" indent="2"/>
      <protection locked="0"/>
    </xf>
    <xf numFmtId="0" fontId="30" fillId="6" borderId="68" xfId="15" applyFont="1" applyFill="1" applyBorder="1" applyAlignment="1">
      <alignment horizontal="center"/>
    </xf>
    <xf numFmtId="0" fontId="30" fillId="6" borderId="27" xfId="15" applyFont="1" applyFill="1" applyBorder="1" applyAlignment="1">
      <alignment horizontal="center"/>
    </xf>
    <xf numFmtId="0" fontId="30" fillId="6" borderId="21" xfId="15" applyFont="1" applyFill="1" applyBorder="1" applyAlignment="1">
      <alignment horizontal="center"/>
    </xf>
    <xf numFmtId="0" fontId="31" fillId="0" borderId="1" xfId="37" applyFont="1" applyBorder="1" applyAlignment="1">
      <alignment horizontal="center" vertical="center"/>
    </xf>
    <xf numFmtId="0" fontId="31" fillId="0" borderId="1" xfId="37" applyFont="1" applyBorder="1" applyAlignment="1">
      <alignment vertical="center" wrapText="1"/>
    </xf>
    <xf numFmtId="0" fontId="30" fillId="2" borderId="1" xfId="38" applyFont="1" applyFill="1" applyBorder="1" applyAlignment="1">
      <alignment horizontal="left" vertical="center" wrapText="1"/>
    </xf>
    <xf numFmtId="0" fontId="42" fillId="20" borderId="69" xfId="0" applyFont="1" applyFill="1" applyBorder="1" applyAlignment="1">
      <alignment wrapText="1"/>
    </xf>
    <xf numFmtId="0" fontId="3" fillId="2" borderId="57" xfId="1" applyFont="1" applyFill="1" applyBorder="1" applyAlignment="1">
      <alignment horizontal="center" vertical="center" wrapText="1"/>
    </xf>
    <xf numFmtId="0" fontId="3" fillId="2" borderId="56" xfId="1" applyFont="1" applyFill="1" applyBorder="1" applyAlignment="1">
      <alignment horizontal="center" vertical="center" wrapText="1"/>
    </xf>
    <xf numFmtId="0" fontId="37" fillId="4" borderId="41" xfId="0" applyFont="1" applyFill="1" applyBorder="1" applyAlignment="1">
      <alignment horizontal="center" vertical="top" wrapText="1"/>
    </xf>
    <xf numFmtId="0" fontId="37" fillId="4" borderId="42" xfId="0" applyFont="1" applyFill="1" applyBorder="1" applyAlignment="1">
      <alignment horizontal="center" vertical="top" wrapText="1"/>
    </xf>
    <xf numFmtId="0" fontId="8" fillId="4" borderId="44" xfId="0" applyFont="1" applyFill="1" applyBorder="1" applyAlignment="1">
      <alignment horizontal="center" vertical="top" wrapText="1"/>
    </xf>
    <xf numFmtId="0" fontId="8" fillId="4" borderId="45" xfId="0" applyFont="1" applyFill="1" applyBorder="1" applyAlignment="1">
      <alignment horizontal="center" vertical="top" wrapText="1"/>
    </xf>
    <xf numFmtId="0" fontId="3" fillId="4" borderId="41" xfId="0" applyFont="1" applyFill="1" applyBorder="1" applyAlignment="1">
      <alignment horizontal="center" vertical="top" wrapText="1"/>
    </xf>
    <xf numFmtId="0" fontId="3" fillId="4" borderId="42" xfId="0" applyFont="1" applyFill="1" applyBorder="1" applyAlignment="1">
      <alignment horizontal="center" vertical="top" wrapText="1"/>
    </xf>
    <xf numFmtId="0" fontId="3" fillId="0" borderId="47" xfId="0" applyFont="1" applyBorder="1" applyAlignment="1" applyProtection="1">
      <alignment horizontal="center" vertical="top" wrapText="1"/>
      <protection hidden="1"/>
    </xf>
    <xf numFmtId="0" fontId="3" fillId="0" borderId="48" xfId="0" applyFont="1" applyBorder="1" applyAlignment="1" applyProtection="1">
      <alignment horizontal="center" vertical="top" wrapText="1"/>
      <protection hidden="1"/>
    </xf>
    <xf numFmtId="0" fontId="16" fillId="3" borderId="0" xfId="0" applyFont="1" applyFill="1" applyAlignment="1">
      <alignment horizontal="center" vertical="center"/>
    </xf>
    <xf numFmtId="0" fontId="16" fillId="3" borderId="50" xfId="0" applyFont="1" applyFill="1" applyBorder="1" applyAlignment="1">
      <alignment horizontal="center" vertical="center"/>
    </xf>
    <xf numFmtId="0" fontId="3" fillId="2" borderId="51" xfId="1" applyFont="1" applyFill="1" applyBorder="1" applyAlignment="1">
      <alignment horizontal="center" vertical="center" wrapText="1"/>
    </xf>
    <xf numFmtId="0" fontId="3" fillId="2" borderId="52" xfId="1" applyFont="1" applyFill="1" applyBorder="1" applyAlignment="1">
      <alignment horizontal="center" vertical="center" wrapText="1"/>
    </xf>
    <xf numFmtId="164" fontId="3" fillId="2" borderId="51" xfId="1" applyNumberFormat="1" applyFont="1" applyFill="1" applyBorder="1" applyAlignment="1">
      <alignment horizontal="center" vertical="center" wrapText="1"/>
    </xf>
    <xf numFmtId="164" fontId="3" fillId="2" borderId="52" xfId="1" applyNumberFormat="1" applyFont="1" applyFill="1" applyBorder="1" applyAlignment="1">
      <alignment horizontal="center" vertical="center" wrapText="1"/>
    </xf>
    <xf numFmtId="0" fontId="3" fillId="2" borderId="53" xfId="1" applyFont="1" applyFill="1" applyBorder="1" applyAlignment="1">
      <alignment horizontal="center" vertical="center" wrapText="1"/>
    </xf>
    <xf numFmtId="0" fontId="3" fillId="2" borderId="54" xfId="1" applyFont="1" applyFill="1" applyBorder="1" applyAlignment="1">
      <alignment horizontal="center" vertical="center" wrapText="1"/>
    </xf>
    <xf numFmtId="0" fontId="3" fillId="2" borderId="59" xfId="1" applyFont="1" applyFill="1" applyBorder="1" applyAlignment="1">
      <alignment horizontal="center" vertical="center" wrapText="1"/>
    </xf>
    <xf numFmtId="0" fontId="3" fillId="2" borderId="60" xfId="1" applyFont="1" applyFill="1" applyBorder="1" applyAlignment="1">
      <alignment horizontal="center" vertical="center" wrapText="1"/>
    </xf>
    <xf numFmtId="0" fontId="3" fillId="5" borderId="62" xfId="0" applyFont="1" applyFill="1" applyBorder="1" applyAlignment="1" applyProtection="1">
      <alignment horizontal="center" vertical="top"/>
      <protection locked="0"/>
    </xf>
    <xf numFmtId="0" fontId="3" fillId="5" borderId="63" xfId="0" applyFont="1" applyFill="1" applyBorder="1" applyAlignment="1" applyProtection="1">
      <alignment horizontal="center" vertical="top"/>
      <protection locked="0"/>
    </xf>
    <xf numFmtId="0" fontId="3" fillId="5" borderId="64" xfId="0" applyFont="1" applyFill="1" applyBorder="1" applyAlignment="1" applyProtection="1">
      <alignment horizontal="center" vertical="top"/>
      <protection locked="0"/>
    </xf>
    <xf numFmtId="0" fontId="3" fillId="5" borderId="65" xfId="0" applyFont="1" applyFill="1" applyBorder="1" applyAlignment="1" applyProtection="1">
      <alignment horizontal="center" vertical="top"/>
      <protection locked="0"/>
    </xf>
    <xf numFmtId="14" fontId="3" fillId="5" borderId="66" xfId="0" applyNumberFormat="1" applyFont="1" applyFill="1" applyBorder="1" applyAlignment="1" applyProtection="1">
      <alignment horizontal="center" vertical="top"/>
      <protection locked="0"/>
    </xf>
    <xf numFmtId="14" fontId="3" fillId="5" borderId="67" xfId="0" applyNumberFormat="1" applyFont="1" applyFill="1" applyBorder="1" applyAlignment="1" applyProtection="1">
      <alignment horizontal="center" vertical="top"/>
      <protection locked="0"/>
    </xf>
    <xf numFmtId="0" fontId="3" fillId="2" borderId="61" xfId="1" applyFont="1" applyFill="1" applyBorder="1" applyAlignment="1">
      <alignment horizontal="center" vertical="center" wrapText="1"/>
    </xf>
    <xf numFmtId="0" fontId="3" fillId="2" borderId="58" xfId="1" applyFont="1" applyFill="1" applyBorder="1" applyAlignment="1">
      <alignment horizontal="center" vertical="center" wrapText="1"/>
    </xf>
    <xf numFmtId="9" fontId="3" fillId="2" borderId="51" xfId="1" applyNumberFormat="1" applyFont="1" applyFill="1" applyBorder="1" applyAlignment="1">
      <alignment horizontal="center" vertical="center" wrapText="1"/>
    </xf>
    <xf numFmtId="9" fontId="3" fillId="2" borderId="52" xfId="1" applyNumberFormat="1" applyFont="1" applyFill="1" applyBorder="1" applyAlignment="1">
      <alignment horizontal="center" vertical="center" wrapText="1"/>
    </xf>
    <xf numFmtId="0" fontId="3" fillId="0" borderId="47" xfId="1" applyFont="1" applyBorder="1" applyAlignment="1">
      <alignment horizontal="center" vertical="top" wrapText="1"/>
    </xf>
    <xf numFmtId="0" fontId="3" fillId="0" borderId="48" xfId="1" applyFont="1" applyBorder="1" applyAlignment="1">
      <alignment horizontal="center" vertical="top" wrapText="1"/>
    </xf>
    <xf numFmtId="0" fontId="18" fillId="4" borderId="0" xfId="0" applyFont="1" applyFill="1" applyAlignment="1" applyProtection="1">
      <alignment horizontal="left" wrapText="1"/>
      <protection hidden="1"/>
    </xf>
    <xf numFmtId="0" fontId="60" fillId="2" borderId="1" xfId="0" applyFont="1" applyFill="1" applyBorder="1" applyAlignment="1">
      <alignment horizontal="center" vertical="center"/>
    </xf>
    <xf numFmtId="0" fontId="3" fillId="4" borderId="0" xfId="0" applyFont="1" applyFill="1" applyAlignment="1">
      <alignment horizontal="left" vertical="top" wrapText="1"/>
    </xf>
    <xf numFmtId="168" fontId="30" fillId="5" borderId="1" xfId="28" applyNumberFormat="1" applyFont="1" applyFill="1" applyBorder="1" applyAlignment="1" applyProtection="1">
      <alignment horizontal="center" vertical="center" wrapText="1"/>
      <protection locked="0"/>
    </xf>
    <xf numFmtId="0" fontId="40" fillId="3" borderId="1" xfId="13" applyFont="1" applyFill="1" applyBorder="1" applyAlignment="1" applyProtection="1">
      <alignment horizontal="center" vertical="center"/>
      <protection locked="0"/>
    </xf>
    <xf numFmtId="0" fontId="16" fillId="3" borderId="9" xfId="13" applyFont="1" applyFill="1" applyBorder="1" applyAlignment="1" applyProtection="1">
      <alignment horizontal="center" vertical="center"/>
      <protection locked="0"/>
    </xf>
    <xf numFmtId="0" fontId="8" fillId="4" borderId="15" xfId="13" applyFont="1" applyFill="1" applyBorder="1" applyAlignment="1" applyProtection="1">
      <alignment horizontal="left" vertical="center" wrapText="1"/>
      <protection locked="0"/>
    </xf>
    <xf numFmtId="0" fontId="8" fillId="4" borderId="10" xfId="13" applyFont="1" applyFill="1" applyBorder="1" applyAlignment="1" applyProtection="1">
      <alignment horizontal="left" vertical="center" wrapText="1"/>
      <protection locked="0"/>
    </xf>
    <xf numFmtId="0" fontId="8" fillId="4" borderId="17" xfId="13" applyFont="1" applyFill="1" applyBorder="1" applyAlignment="1" applyProtection="1">
      <alignment horizontal="left" vertical="center" wrapText="1"/>
      <protection locked="0"/>
    </xf>
    <xf numFmtId="0" fontId="8" fillId="4" borderId="16" xfId="13" applyFont="1" applyFill="1" applyBorder="1" applyAlignment="1" applyProtection="1">
      <alignment horizontal="left" vertical="center" wrapText="1"/>
      <protection locked="0"/>
    </xf>
    <xf numFmtId="0" fontId="8" fillId="4" borderId="5" xfId="13" applyFont="1" applyFill="1" applyBorder="1" applyAlignment="1" applyProtection="1">
      <alignment horizontal="left" vertical="center" wrapText="1"/>
      <protection locked="0"/>
    </xf>
    <xf numFmtId="0" fontId="8" fillId="4" borderId="18" xfId="13" applyFont="1" applyFill="1" applyBorder="1" applyAlignment="1" applyProtection="1">
      <alignment horizontal="left" vertical="center" wrapText="1"/>
      <protection locked="0"/>
    </xf>
    <xf numFmtId="0" fontId="8" fillId="4" borderId="0" xfId="13" applyFont="1" applyFill="1" applyAlignment="1" applyProtection="1">
      <alignment horizontal="center" vertical="center" wrapText="1"/>
      <protection locked="0"/>
    </xf>
    <xf numFmtId="0" fontId="16" fillId="14" borderId="1" xfId="0" applyFont="1" applyFill="1" applyBorder="1" applyAlignment="1">
      <alignment horizontal="center" vertical="center"/>
    </xf>
    <xf numFmtId="0" fontId="30" fillId="5" borderId="1" xfId="13" applyFont="1" applyFill="1" applyBorder="1" applyAlignment="1" applyProtection="1">
      <alignment horizontal="center" vertical="center" wrapText="1"/>
      <protection locked="0"/>
    </xf>
    <xf numFmtId="0" fontId="8" fillId="4" borderId="0" xfId="14" applyFont="1" applyFill="1" applyAlignment="1">
      <alignment horizontal="center" vertical="top" wrapText="1"/>
    </xf>
    <xf numFmtId="0" fontId="16" fillId="7" borderId="22" xfId="3" applyFont="1" applyFill="1" applyBorder="1" applyAlignment="1">
      <alignment horizontal="center"/>
    </xf>
    <xf numFmtId="0" fontId="3" fillId="6" borderId="13" xfId="0" applyFont="1" applyFill="1" applyBorder="1" applyAlignment="1" applyProtection="1">
      <alignment horizontal="center"/>
      <protection locked="0"/>
    </xf>
    <xf numFmtId="0" fontId="3" fillId="6" borderId="14" xfId="0" applyFont="1" applyFill="1" applyBorder="1" applyAlignment="1" applyProtection="1">
      <alignment horizontal="center"/>
      <protection locked="0"/>
    </xf>
    <xf numFmtId="0" fontId="8" fillId="5" borderId="2" xfId="14" applyFont="1" applyFill="1" applyBorder="1" applyAlignment="1">
      <alignment horizontal="center" vertical="center"/>
    </xf>
    <xf numFmtId="0" fontId="8" fillId="5" borderId="11" xfId="14" applyFont="1" applyFill="1" applyBorder="1" applyAlignment="1">
      <alignment horizontal="center" vertical="center"/>
    </xf>
    <xf numFmtId="0" fontId="6" fillId="7" borderId="22" xfId="15" applyFont="1" applyFill="1" applyBorder="1" applyAlignment="1">
      <alignment horizontal="center" vertical="center"/>
    </xf>
    <xf numFmtId="0" fontId="8" fillId="5" borderId="2" xfId="19" applyFont="1" applyFill="1" applyBorder="1" applyAlignment="1">
      <alignment horizontal="center" vertical="center" wrapText="1"/>
    </xf>
    <xf numFmtId="0" fontId="8" fillId="5" borderId="19" xfId="19" applyFont="1" applyFill="1" applyBorder="1" applyAlignment="1">
      <alignment horizontal="center" vertical="center" wrapText="1"/>
    </xf>
    <xf numFmtId="0" fontId="3" fillId="6" borderId="23" xfId="0" applyFont="1" applyFill="1" applyBorder="1" applyAlignment="1" applyProtection="1">
      <alignment horizontal="center"/>
      <protection locked="0"/>
    </xf>
    <xf numFmtId="0" fontId="8" fillId="2" borderId="10" xfId="19" applyFont="1" applyFill="1" applyBorder="1" applyAlignment="1">
      <alignment horizontal="center" vertical="center" wrapText="1"/>
    </xf>
    <xf numFmtId="0" fontId="8" fillId="2" borderId="17" xfId="19" applyFont="1" applyFill="1" applyBorder="1" applyAlignment="1">
      <alignment horizontal="center" vertical="center" wrapText="1"/>
    </xf>
    <xf numFmtId="0" fontId="6" fillId="7" borderId="5" xfId="19" applyFont="1" applyFill="1" applyBorder="1" applyAlignment="1">
      <alignment horizontal="center" vertical="top" wrapText="1"/>
    </xf>
    <xf numFmtId="0" fontId="6" fillId="7" borderId="18" xfId="19" applyFont="1" applyFill="1" applyBorder="1" applyAlignment="1">
      <alignment horizontal="center" vertical="top" wrapText="1"/>
    </xf>
    <xf numFmtId="0" fontId="6" fillId="7" borderId="16" xfId="19" applyFont="1" applyFill="1" applyBorder="1" applyAlignment="1">
      <alignment horizontal="center" vertical="top" wrapText="1"/>
    </xf>
    <xf numFmtId="0" fontId="8" fillId="2" borderId="15" xfId="19" applyFont="1" applyFill="1" applyBorder="1" applyAlignment="1">
      <alignment horizontal="center" vertical="center" wrapText="1"/>
    </xf>
    <xf numFmtId="6" fontId="31" fillId="2" borderId="11" xfId="10" quotePrefix="1" applyNumberFormat="1" applyFont="1" applyFill="1" applyBorder="1" applyAlignment="1">
      <alignment horizontal="center" vertical="center" wrapText="1"/>
    </xf>
    <xf numFmtId="6" fontId="31" fillId="2" borderId="1" xfId="10" quotePrefix="1" applyNumberFormat="1" applyFont="1" applyFill="1" applyBorder="1" applyAlignment="1">
      <alignment horizontal="center" vertical="center" wrapText="1"/>
    </xf>
    <xf numFmtId="6" fontId="31" fillId="12" borderId="11" xfId="10" quotePrefix="1" applyNumberFormat="1" applyFont="1" applyFill="1" applyBorder="1" applyAlignment="1">
      <alignment horizontal="center" vertical="center" wrapText="1"/>
    </xf>
    <xf numFmtId="6" fontId="31" fillId="12" borderId="1" xfId="10" quotePrefix="1" applyNumberFormat="1" applyFont="1" applyFill="1" applyBorder="1" applyAlignment="1">
      <alignment horizontal="center" vertical="center" wrapText="1"/>
    </xf>
    <xf numFmtId="0" fontId="31" fillId="2" borderId="2" xfId="10" quotePrefix="1" applyFont="1" applyFill="1" applyBorder="1" applyAlignment="1">
      <alignment horizontal="center" vertical="center" wrapText="1"/>
    </xf>
    <xf numFmtId="0" fontId="31" fillId="2" borderId="19" xfId="10" quotePrefix="1" applyFont="1" applyFill="1" applyBorder="1" applyAlignment="1">
      <alignment horizontal="center" vertical="center" wrapText="1"/>
    </xf>
    <xf numFmtId="0" fontId="29" fillId="3" borderId="2" xfId="10" applyFont="1" applyFill="1" applyBorder="1" applyAlignment="1">
      <alignment horizontal="center" vertical="center" wrapText="1"/>
    </xf>
    <xf numFmtId="0" fontId="29" fillId="3" borderId="11" xfId="10" applyFont="1" applyFill="1" applyBorder="1" applyAlignment="1">
      <alignment horizontal="center" vertical="center" wrapText="1"/>
    </xf>
    <xf numFmtId="0" fontId="29" fillId="3" borderId="19" xfId="10" applyFont="1" applyFill="1" applyBorder="1" applyAlignment="1">
      <alignment horizontal="center" vertical="center" wrapText="1"/>
    </xf>
    <xf numFmtId="6" fontId="31" fillId="12" borderId="2" xfId="10" quotePrefix="1" applyNumberFormat="1" applyFont="1" applyFill="1" applyBorder="1" applyAlignment="1">
      <alignment horizontal="center" vertical="center" wrapText="1"/>
    </xf>
    <xf numFmtId="6" fontId="31" fillId="12" borderId="19" xfId="10" quotePrefix="1" applyNumberFormat="1" applyFont="1" applyFill="1" applyBorder="1" applyAlignment="1">
      <alignment horizontal="center" vertical="center" wrapText="1"/>
    </xf>
    <xf numFmtId="0" fontId="44" fillId="8" borderId="9" xfId="13" applyFont="1" applyFill="1" applyBorder="1" applyAlignment="1" applyProtection="1">
      <alignment horizontal="center" vertical="center"/>
      <protection locked="0"/>
    </xf>
    <xf numFmtId="0" fontId="12" fillId="18" borderId="6" xfId="13" applyFont="1" applyFill="1" applyBorder="1" applyAlignment="1" applyProtection="1">
      <alignment horizontal="center" vertical="center" wrapText="1"/>
      <protection locked="0"/>
    </xf>
    <xf numFmtId="0" fontId="12" fillId="18" borderId="1" xfId="13" applyFont="1" applyFill="1" applyBorder="1" applyAlignment="1" applyProtection="1">
      <alignment horizontal="center" vertical="center"/>
      <protection locked="0"/>
    </xf>
    <xf numFmtId="0" fontId="16" fillId="8" borderId="1" xfId="13" applyFont="1" applyFill="1" applyBorder="1" applyAlignment="1" applyProtection="1">
      <alignment horizontal="center" vertical="center" wrapText="1"/>
      <protection locked="0"/>
    </xf>
    <xf numFmtId="0" fontId="16" fillId="8" borderId="9" xfId="13" applyFont="1" applyFill="1" applyBorder="1" applyAlignment="1" applyProtection="1">
      <alignment horizontal="center" vertical="center" wrapText="1"/>
      <protection locked="0"/>
    </xf>
    <xf numFmtId="0" fontId="6" fillId="3" borderId="9" xfId="0" applyFont="1" applyFill="1" applyBorder="1" applyAlignment="1">
      <alignment horizontal="center" vertical="center"/>
    </xf>
    <xf numFmtId="0" fontId="22" fillId="4" borderId="6" xfId="14" applyFont="1" applyFill="1" applyBorder="1" applyAlignment="1">
      <alignment horizontal="left" vertical="center" wrapText="1"/>
    </xf>
    <xf numFmtId="0" fontId="0" fillId="2" borderId="53" xfId="1" applyFont="1" applyFill="1" applyBorder="1" applyAlignment="1">
      <alignment horizontal="center" vertical="center" wrapText="1"/>
    </xf>
    <xf numFmtId="0" fontId="0" fillId="2" borderId="54" xfId="1" applyFont="1" applyFill="1" applyBorder="1" applyAlignment="1">
      <alignment horizontal="center" vertical="center" wrapText="1"/>
    </xf>
  </cellXfs>
  <cellStyles count="39">
    <cellStyle name="Currency" xfId="27" builtinId="4"/>
    <cellStyle name="Currency 2" xfId="5" xr:uid="{541D94EA-995F-46CB-B01B-F71EA27542B3}"/>
    <cellStyle name="Normal" xfId="0" builtinId="0"/>
    <cellStyle name="Normal 10" xfId="31" xr:uid="{BB519FC5-034C-4975-9706-50293541B1A7}"/>
    <cellStyle name="Normal 11 2" xfId="11" xr:uid="{61714E26-7EE7-45C2-A4E7-CB77FBF606F8}"/>
    <cellStyle name="Normal 13 2 2" xfId="34" xr:uid="{9F0320B3-2FA9-4849-9B23-43E5DCF63C30}"/>
    <cellStyle name="Normal 2" xfId="4" xr:uid="{9B6016F9-9EEE-4962-8F91-4AFB2C097AD3}"/>
    <cellStyle name="Normal 2 2 2" xfId="26" xr:uid="{55991C86-BC5B-43BC-8672-1C346AB88BF3}"/>
    <cellStyle name="Normal 2 2 2 2" xfId="15" xr:uid="{CF7FC152-F7C9-4366-826D-26C19B5757CB}"/>
    <cellStyle name="Normal 2 3" xfId="21" xr:uid="{AB301256-6891-469D-8AC1-D9E0C08E4D44}"/>
    <cellStyle name="Normal 3 2 2" xfId="7" xr:uid="{88595AF6-9B7B-48D7-84F9-6D05A71538EF}"/>
    <cellStyle name="Normal 3 2 2 3" xfId="13" xr:uid="{958B0BC0-E896-4242-8183-2D7A21B34A6F}"/>
    <cellStyle name="Normal 3 3" xfId="25" xr:uid="{3540D14F-8081-4411-A3F7-1B164E1C5CC6}"/>
    <cellStyle name="Normal 38" xfId="14" xr:uid="{8B066E4F-2ADF-4E47-87E6-9B54D22B6629}"/>
    <cellStyle name="Normal 4 2 2" xfId="10" xr:uid="{7FD1E147-5FF9-4E9B-A1CB-4EDA874426C4}"/>
    <cellStyle name="Normal 4 3" xfId="1" xr:uid="{0C063809-4B38-4622-86D5-710A17DA2D2B}"/>
    <cellStyle name="Normal 4 3 2" xfId="12" xr:uid="{C935CBCC-B659-421F-8F71-EB14A4B58423}"/>
    <cellStyle name="Normal 4 3 2 2" xfId="17" xr:uid="{BE7E95F1-54CC-4399-9A52-1C4FBD1F432B}"/>
    <cellStyle name="Normal 4 3 2 2 2" xfId="18" xr:uid="{24FA88AE-0E6F-4300-9A47-65BDF27673BA}"/>
    <cellStyle name="Normal 4 3 2 3" xfId="38" xr:uid="{3E963546-85CC-4E09-95E5-C7DE3760B81F}"/>
    <cellStyle name="Normal 4 4 2" xfId="24" xr:uid="{BBF2492D-5048-437E-BEA2-992A00BA022A}"/>
    <cellStyle name="Normal 4 6" xfId="9" xr:uid="{D029A7A3-D76B-4999-96D6-77B2D50DB0EF}"/>
    <cellStyle name="Normal 4 7" xfId="22" xr:uid="{91918D0E-04C4-4931-888E-416842EEA359}"/>
    <cellStyle name="Normal 4 7 2" xfId="37" xr:uid="{70A1A35E-534D-4FD6-B53B-CC7AC2209985}"/>
    <cellStyle name="Normal 6" xfId="35" xr:uid="{8F36461B-942F-4F53-A679-EEA82D5C3301}"/>
    <cellStyle name="Normal 6 2" xfId="16" xr:uid="{3E1E5E12-2789-489B-959A-F12F9CC247CF}"/>
    <cellStyle name="Normal 6 3 2" xfId="36" xr:uid="{6FF6BC1D-1B8A-4CBC-8B27-536C6B6D8BEF}"/>
    <cellStyle name="Normal 7" xfId="8" xr:uid="{61412D8B-7A29-443C-9617-969F8EA8ADB2}"/>
    <cellStyle name="Normal 7 2" xfId="2" xr:uid="{54CFEE76-E3F0-4270-BC7D-AB925DE097CE}"/>
    <cellStyle name="Normal 7 2 2" xfId="19" xr:uid="{9AB65AB4-5A81-494C-8768-8D79C8916EC3}"/>
    <cellStyle name="Normal 9" xfId="30" xr:uid="{D9F72C60-1ACA-4E17-92E4-F547D49440A9}"/>
    <cellStyle name="Normal_bidform 3A" xfId="3" xr:uid="{CE9D7AD2-2402-4B16-B867-96D506B8EB29}"/>
    <cellStyle name="Normal_IntroRFP" xfId="23" xr:uid="{A35007D6-331F-4E68-BE92-63480CD68A22}"/>
    <cellStyle name="Normal_Sheet2" xfId="20" xr:uid="{C9F74B93-FE3D-4733-AF89-2E3714997328}"/>
    <cellStyle name="Normal_Standard Dental RFP 11-08-2010" xfId="29" xr:uid="{818A5DE4-5714-42C7-A8AF-04CB49645F75}"/>
    <cellStyle name="Percent" xfId="28" builtinId="5"/>
    <cellStyle name="Percent 2" xfId="6" xr:uid="{2697E70B-5ED9-4BB7-8266-2F6763080D70}"/>
    <cellStyle name="Percent 3" xfId="33" xr:uid="{38DE661D-A3DB-4549-B5A4-210994CBDABF}"/>
    <cellStyle name="Style 1" xfId="32" xr:uid="{697C3AA2-DC28-47A5-8DF3-D47692D4B67C}"/>
  </cellStyles>
  <dxfs count="17">
    <dxf>
      <font>
        <color rgb="FF9C0006"/>
      </font>
      <fill>
        <patternFill>
          <bgColor rgb="FFFFC7CE"/>
        </patternFill>
      </fill>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left style="thin">
          <color theme="0" tint="-0.499984740745262"/>
        </left>
        <right/>
        <top style="thin">
          <color theme="0" tint="-0.499984740745262"/>
        </top>
        <bottom style="thin">
          <color theme="0" tint="-0.499984740745262"/>
        </bottom>
        <vertical/>
        <horizontal/>
      </border>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Roboto"/>
        <scheme val="none"/>
      </font>
      <fill>
        <patternFill patternType="solid">
          <fgColor indexed="64"/>
          <bgColor theme="0"/>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style="thin">
          <color theme="0" tint="-0.499984740745262"/>
        </left>
        <right/>
        <top style="thin">
          <color theme="0" tint="-0.499984740745262"/>
        </top>
        <bottom style="thin">
          <color theme="0" tint="-0.499984740745262"/>
        </bottom>
      </border>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border diagonalUp="0" diagonalDown="0" outline="0">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1"/>
        <name val="Roboto"/>
        <scheme val="none"/>
      </font>
      <fill>
        <patternFill patternType="solid">
          <fgColor indexed="64"/>
          <bgColor theme="0"/>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0"/>
        <color auto="1"/>
        <name val="Roboto"/>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style="thin">
          <color theme="0" tint="-0.499984740745262"/>
        </right>
        <top/>
        <bottom style="thin">
          <color theme="0" tint="-0.499984740745262"/>
        </bottom>
      </border>
    </dxf>
    <dxf>
      <border outline="0">
        <left style="thin">
          <color theme="0" tint="-0.499984740745262"/>
        </left>
        <right style="thin">
          <color theme="0" tint="-0.499984740745262"/>
        </right>
      </border>
    </dxf>
    <dxf>
      <font>
        <b val="0"/>
        <i val="0"/>
        <strike val="0"/>
        <condense val="0"/>
        <extend val="0"/>
        <outline val="0"/>
        <shadow val="0"/>
        <u val="none"/>
        <vertAlign val="baseline"/>
        <sz val="9"/>
        <color auto="1"/>
        <name val="Roboto"/>
        <scheme val="none"/>
      </font>
      <fill>
        <patternFill patternType="solid">
          <fgColor indexed="64"/>
          <bgColor rgb="FFFFF2CC"/>
        </patternFill>
      </fill>
      <alignment horizontal="center" vertical="bottom" textRotation="0" wrapText="0" indent="0" justifyLastLine="0" shrinkToFit="0" readingOrder="0"/>
    </dxf>
    <dxf>
      <font>
        <b/>
        <i val="0"/>
        <strike val="0"/>
        <condense val="0"/>
        <extend val="0"/>
        <outline val="0"/>
        <shadow val="0"/>
        <u/>
        <vertAlign val="baseline"/>
        <sz val="10"/>
        <color theme="0"/>
        <name val="Roboto"/>
        <scheme val="none"/>
      </font>
      <fill>
        <patternFill patternType="solid">
          <fgColor indexed="64"/>
          <bgColor rgb="FF0B56A1"/>
        </patternFill>
      </fill>
      <alignment horizontal="center" vertical="bottom" textRotation="0" wrapText="1" indent="0" justifyLastLine="0" shrinkToFit="0" readingOrder="0"/>
      <border diagonalUp="0" diagonalDown="0" outline="0">
        <left style="thin">
          <color theme="0" tint="-0.499984740745262"/>
        </left>
        <right style="thin">
          <color theme="0" tint="-0.499984740745262"/>
        </right>
        <top/>
        <bottom/>
      </border>
    </dxf>
  </dxfs>
  <tableStyles count="0" defaultTableStyle="TableStyleMedium2" defaultPivotStyle="PivotStyleLight16"/>
  <colors>
    <mruColors>
      <color rgb="FFDAE9F8"/>
      <color rgb="FFFFF2CC"/>
      <color rgb="FFFF9999"/>
      <color rgb="FFFFFF00"/>
      <color rgb="FF0B56A1"/>
      <color rgb="FFD9E3F3"/>
      <color rgb="FFFC672F"/>
      <color rgb="FFD9E1F2"/>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53975</xdr:colOff>
      <xdr:row>11</xdr:row>
      <xdr:rowOff>53975</xdr:rowOff>
    </xdr:to>
    <xdr:pic>
      <xdr:nvPicPr>
        <xdr:cNvPr id="2" name="Picture 18" descr="shim">
          <a:extLst>
            <a:ext uri="{FF2B5EF4-FFF2-40B4-BE49-F238E27FC236}">
              <a16:creationId xmlns:a16="http://schemas.microsoft.com/office/drawing/2014/main" id="{6F7C8324-3C38-45F3-A7E7-E478F8D67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53975</xdr:colOff>
      <xdr:row>11</xdr:row>
      <xdr:rowOff>95250</xdr:rowOff>
    </xdr:to>
    <xdr:pic>
      <xdr:nvPicPr>
        <xdr:cNvPr id="3" name="Picture 19" descr="shim">
          <a:extLst>
            <a:ext uri="{FF2B5EF4-FFF2-40B4-BE49-F238E27FC236}">
              <a16:creationId xmlns:a16="http://schemas.microsoft.com/office/drawing/2014/main" id="{11A2C5C5-2038-4448-9C53-C56D68814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7433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4" name="Picture 928" descr="shim">
          <a:extLst>
            <a:ext uri="{FF2B5EF4-FFF2-40B4-BE49-F238E27FC236}">
              <a16:creationId xmlns:a16="http://schemas.microsoft.com/office/drawing/2014/main" id="{540097D2-A37F-4B85-B2F5-A020FBE56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5" name="Picture 2586" descr="shim">
          <a:extLst>
            <a:ext uri="{FF2B5EF4-FFF2-40B4-BE49-F238E27FC236}">
              <a16:creationId xmlns:a16="http://schemas.microsoft.com/office/drawing/2014/main" id="{83B0EA55-04A0-4B21-9F34-BCCB556BF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53975</xdr:colOff>
      <xdr:row>11</xdr:row>
      <xdr:rowOff>95250</xdr:rowOff>
    </xdr:to>
    <xdr:pic>
      <xdr:nvPicPr>
        <xdr:cNvPr id="6" name="Picture 2587" descr="shim">
          <a:extLst>
            <a:ext uri="{FF2B5EF4-FFF2-40B4-BE49-F238E27FC236}">
              <a16:creationId xmlns:a16="http://schemas.microsoft.com/office/drawing/2014/main" id="{D99F8303-1457-41EB-8D5E-7E54177F1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7433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7" name="Picture 2589" descr="shim">
          <a:extLst>
            <a:ext uri="{FF2B5EF4-FFF2-40B4-BE49-F238E27FC236}">
              <a16:creationId xmlns:a16="http://schemas.microsoft.com/office/drawing/2014/main" id="{C1CC456E-87C4-4D69-BC3F-93325642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53975</xdr:colOff>
      <xdr:row>11</xdr:row>
      <xdr:rowOff>95250</xdr:rowOff>
    </xdr:to>
    <xdr:pic>
      <xdr:nvPicPr>
        <xdr:cNvPr id="8" name="Picture 2590" descr="shim">
          <a:extLst>
            <a:ext uri="{FF2B5EF4-FFF2-40B4-BE49-F238E27FC236}">
              <a16:creationId xmlns:a16="http://schemas.microsoft.com/office/drawing/2014/main" id="{6D40FBF6-5327-414F-9A01-40C896CA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74332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9" name="Picture 2591" descr="shim">
          <a:extLst>
            <a:ext uri="{FF2B5EF4-FFF2-40B4-BE49-F238E27FC236}">
              <a16:creationId xmlns:a16="http://schemas.microsoft.com/office/drawing/2014/main" id="{C455AECA-A0D0-44D0-97E8-9536B0B1B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43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10" name="Picture 18" descr="shim">
          <a:extLst>
            <a:ext uri="{FF2B5EF4-FFF2-40B4-BE49-F238E27FC236}">
              <a16:creationId xmlns:a16="http://schemas.microsoft.com/office/drawing/2014/main" id="{A85F877D-2BF1-4755-9417-44370A27E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6766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11" name="Picture 928" descr="shim">
          <a:extLst>
            <a:ext uri="{FF2B5EF4-FFF2-40B4-BE49-F238E27FC236}">
              <a16:creationId xmlns:a16="http://schemas.microsoft.com/office/drawing/2014/main" id="{FA071FCF-32AA-40E1-8F42-31FCE210C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6766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12" name="Picture 2586" descr="shim">
          <a:extLst>
            <a:ext uri="{FF2B5EF4-FFF2-40B4-BE49-F238E27FC236}">
              <a16:creationId xmlns:a16="http://schemas.microsoft.com/office/drawing/2014/main" id="{98033F05-0432-434B-BFD5-6B9F15755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6766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13" name="Picture 2589" descr="shim">
          <a:extLst>
            <a:ext uri="{FF2B5EF4-FFF2-40B4-BE49-F238E27FC236}">
              <a16:creationId xmlns:a16="http://schemas.microsoft.com/office/drawing/2014/main" id="{A298DB1B-6142-48F9-ADDF-531D449E4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6766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53975</xdr:colOff>
      <xdr:row>11</xdr:row>
      <xdr:rowOff>53975</xdr:rowOff>
    </xdr:to>
    <xdr:pic>
      <xdr:nvPicPr>
        <xdr:cNvPr id="14" name="Picture 2591" descr="shim">
          <a:extLst>
            <a:ext uri="{FF2B5EF4-FFF2-40B4-BE49-F238E27FC236}">
              <a16:creationId xmlns:a16="http://schemas.microsoft.com/office/drawing/2014/main" id="{A4335062-016C-481C-B7D6-8D1EFC80F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6766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6" name="Picture 18" descr="shim">
          <a:extLst>
            <a:ext uri="{FF2B5EF4-FFF2-40B4-BE49-F238E27FC236}">
              <a16:creationId xmlns:a16="http://schemas.microsoft.com/office/drawing/2014/main" id="{34BB7BB6-6533-4452-A006-B54C944F3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57785</xdr:colOff>
      <xdr:row>11</xdr:row>
      <xdr:rowOff>91440</xdr:rowOff>
    </xdr:to>
    <xdr:pic>
      <xdr:nvPicPr>
        <xdr:cNvPr id="17" name="Picture 19" descr="shim">
          <a:extLst>
            <a:ext uri="{FF2B5EF4-FFF2-40B4-BE49-F238E27FC236}">
              <a16:creationId xmlns:a16="http://schemas.microsoft.com/office/drawing/2014/main" id="{78A1893A-9DB3-4FE8-8325-125D6B634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1051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8" name="Picture 928" descr="shim">
          <a:extLst>
            <a:ext uri="{FF2B5EF4-FFF2-40B4-BE49-F238E27FC236}">
              <a16:creationId xmlns:a16="http://schemas.microsoft.com/office/drawing/2014/main" id="{6A495344-8A47-4CDB-B6A3-0781322C8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19" name="Picture 2586" descr="shim">
          <a:extLst>
            <a:ext uri="{FF2B5EF4-FFF2-40B4-BE49-F238E27FC236}">
              <a16:creationId xmlns:a16="http://schemas.microsoft.com/office/drawing/2014/main" id="{AAD36865-1677-4A92-BD2D-823F886D3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57785</xdr:colOff>
      <xdr:row>11</xdr:row>
      <xdr:rowOff>91440</xdr:rowOff>
    </xdr:to>
    <xdr:pic>
      <xdr:nvPicPr>
        <xdr:cNvPr id="20" name="Picture 2587" descr="shim">
          <a:extLst>
            <a:ext uri="{FF2B5EF4-FFF2-40B4-BE49-F238E27FC236}">
              <a16:creationId xmlns:a16="http://schemas.microsoft.com/office/drawing/2014/main" id="{1D98D913-CDF9-4954-9958-2F79A97ED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1051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21" name="Picture 2589" descr="shim">
          <a:extLst>
            <a:ext uri="{FF2B5EF4-FFF2-40B4-BE49-F238E27FC236}">
              <a16:creationId xmlns:a16="http://schemas.microsoft.com/office/drawing/2014/main" id="{B98577CC-33AC-4C0F-BC4F-C2945EA2E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57785</xdr:colOff>
      <xdr:row>11</xdr:row>
      <xdr:rowOff>91440</xdr:rowOff>
    </xdr:to>
    <xdr:pic>
      <xdr:nvPicPr>
        <xdr:cNvPr id="22" name="Picture 2590" descr="shim">
          <a:extLst>
            <a:ext uri="{FF2B5EF4-FFF2-40B4-BE49-F238E27FC236}">
              <a16:creationId xmlns:a16="http://schemas.microsoft.com/office/drawing/2014/main" id="{1BB65271-71B1-45C2-938C-3B31478D6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31051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57785</xdr:colOff>
      <xdr:row>16</xdr:row>
      <xdr:rowOff>57785</xdr:rowOff>
    </xdr:to>
    <xdr:pic>
      <xdr:nvPicPr>
        <xdr:cNvPr id="23" name="Picture 2591" descr="shim">
          <a:extLst>
            <a:ext uri="{FF2B5EF4-FFF2-40B4-BE49-F238E27FC236}">
              <a16:creationId xmlns:a16="http://schemas.microsoft.com/office/drawing/2014/main" id="{C4F8F51F-B804-43FA-92AA-F3F08277E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9149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53975</xdr:colOff>
      <xdr:row>10</xdr:row>
      <xdr:rowOff>53975</xdr:rowOff>
    </xdr:to>
    <xdr:pic>
      <xdr:nvPicPr>
        <xdr:cNvPr id="2" name="Picture 18" descr="shim">
          <a:extLst>
            <a:ext uri="{FF2B5EF4-FFF2-40B4-BE49-F238E27FC236}">
              <a16:creationId xmlns:a16="http://schemas.microsoft.com/office/drawing/2014/main" id="{65D1859A-1587-447A-BE0A-DDAA95DBD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26098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3" name="Picture 19" descr="shim">
          <a:extLst>
            <a:ext uri="{FF2B5EF4-FFF2-40B4-BE49-F238E27FC236}">
              <a16:creationId xmlns:a16="http://schemas.microsoft.com/office/drawing/2014/main" id="{AFE20458-B9E4-4D4D-9CCE-8C6F3B63B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26098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4" name="Picture 928" descr="shim">
          <a:extLst>
            <a:ext uri="{FF2B5EF4-FFF2-40B4-BE49-F238E27FC236}">
              <a16:creationId xmlns:a16="http://schemas.microsoft.com/office/drawing/2014/main" id="{1CB58F54-E771-4A1C-B383-E397EEF2D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26098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5" name="Picture 2586" descr="shim">
          <a:extLst>
            <a:ext uri="{FF2B5EF4-FFF2-40B4-BE49-F238E27FC236}">
              <a16:creationId xmlns:a16="http://schemas.microsoft.com/office/drawing/2014/main" id="{DFCEA892-04E4-4487-93B3-A2691E174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26098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6" name="Picture 2587" descr="shim">
          <a:extLst>
            <a:ext uri="{FF2B5EF4-FFF2-40B4-BE49-F238E27FC236}">
              <a16:creationId xmlns:a16="http://schemas.microsoft.com/office/drawing/2014/main" id="{7BFE18D2-D0D1-4610-8687-73194FEF0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26098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7" name="Picture 2589" descr="shim">
          <a:extLst>
            <a:ext uri="{FF2B5EF4-FFF2-40B4-BE49-F238E27FC236}">
              <a16:creationId xmlns:a16="http://schemas.microsoft.com/office/drawing/2014/main" id="{2D0D83DA-5D8B-41E6-8528-05F716EEF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26098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53975</xdr:colOff>
      <xdr:row>10</xdr:row>
      <xdr:rowOff>95250</xdr:rowOff>
    </xdr:to>
    <xdr:pic>
      <xdr:nvPicPr>
        <xdr:cNvPr id="8" name="Picture 2590" descr="shim">
          <a:extLst>
            <a:ext uri="{FF2B5EF4-FFF2-40B4-BE49-F238E27FC236}">
              <a16:creationId xmlns:a16="http://schemas.microsoft.com/office/drawing/2014/main" id="{C5E29BAC-133B-4784-97D6-192DCF6DA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2609850"/>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53975</xdr:colOff>
      <xdr:row>10</xdr:row>
      <xdr:rowOff>53975</xdr:rowOff>
    </xdr:to>
    <xdr:pic>
      <xdr:nvPicPr>
        <xdr:cNvPr id="9" name="Picture 2591" descr="shim">
          <a:extLst>
            <a:ext uri="{FF2B5EF4-FFF2-40B4-BE49-F238E27FC236}">
              <a16:creationId xmlns:a16="http://schemas.microsoft.com/office/drawing/2014/main" id="{1A5B807E-014D-45B3-8347-477EC52F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26098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18BE98-B98F-42A8-A5A4-425307CE82F8}" name="Table1" displayName="Table1" ref="B11:N317" totalsRowShown="0" headerRowDxfId="16" dataDxfId="15" tableBorderDxfId="14" headerRowCellStyle="Normal 2 2 2 2" dataCellStyle="Normal 2 2 2 2">
  <tableColumns count="13">
    <tableColumn id="1" xr3:uid="{B9A52878-9CDA-4360-AB87-833AF61DF2E2}" name="Provider Tax ID" dataDxfId="13" dataCellStyle="Normal 2 2 2 2"/>
    <tableColumn id="2" xr3:uid="{3F082CC4-76DC-43C9-AB54-66A21F39054B}" name="National Provider Identifier (NPI)" dataDxfId="12" dataCellStyle="Normal 2 2 2 2"/>
    <tableColumn id="3" xr3:uid="{04C36E41-FF05-4069-AD18-F1ADECD59F6A}" name="Provider Name" dataDxfId="11" dataCellStyle="Normal 2 2 2 2"/>
    <tableColumn id="5" xr3:uid="{4E180313-704F-49F4-81F3-B3E8C256135B}" name="Address 1" dataDxfId="10" dataCellStyle="Normal 2 2 2 2"/>
    <tableColumn id="7" xr3:uid="{77ED094A-AE19-45A5-9F18-BD4030726CD5}" name="City" dataDxfId="9" dataCellStyle="Normal 2 2 2 2"/>
    <tableColumn id="8" xr3:uid="{A4D15204-A3A4-4569-8020-6F1A5EE9DE6E}" name="State" dataDxfId="8" dataCellStyle="Normal 2 2 2 2"/>
    <tableColumn id="9" xr3:uid="{4959111E-7394-466B-ABB3-2C6C1643D0D8}" name="Zip" dataDxfId="7" dataCellStyle="Normal 2 2 2 2"/>
    <tableColumn id="10" xr3:uid="{654B9F43-664B-49A3-98CE-04B450D3D12D}" name="Filler" dataDxfId="6"/>
    <tableColumn id="11" xr3:uid="{E15414E1-0869-4000-9C5E-E6A06DC00241}" name="In-Network? _x000a_(Yes/No)" dataDxfId="5" dataCellStyle="Normal 2 2 2 2"/>
    <tableColumn id="12" xr3:uid="{EA126830-BBD6-47FC-9681-4DC81F4333E3}" name="Taking New Patients?" dataDxfId="4" dataCellStyle="Normal 2 2 2 2"/>
    <tableColumn id="13" xr3:uid="{F8808057-AC9F-488F-A959-7D2D3F86A6D4}" name="Filler2" dataDxfId="3"/>
    <tableColumn id="14" xr3:uid="{D083C597-B881-4C69-9897-539670563F74}" name="In-Network? _x000a_(Yes/No)3" dataDxfId="2" dataCellStyle="Normal 2 2 2 2"/>
    <tableColumn id="15" xr3:uid="{53E0106E-6C52-443C-9217-5747F3688FFF}" name="Taking New Patients?4" dataDxfId="1" dataCellStyle="Normal 2 2 2 2"/>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92A1-885D-4279-8E44-F6A0C0CE019C}">
  <sheetPr codeName="Sheet27"/>
  <dimension ref="A1:J52"/>
  <sheetViews>
    <sheetView workbookViewId="0">
      <selection activeCell="F8" sqref="F8"/>
    </sheetView>
  </sheetViews>
  <sheetFormatPr defaultColWidth="8.875" defaultRowHeight="16.5" x14ac:dyDescent="0.3"/>
  <cols>
    <col min="1" max="1" width="1.375" style="18" customWidth="1"/>
    <col min="2" max="2" width="26.875" style="18" customWidth="1"/>
    <col min="3" max="3" width="23.875" style="18" customWidth="1"/>
    <col min="4" max="4" width="2.125" style="18" customWidth="1"/>
    <col min="5" max="5" width="10.875" style="301" customWidth="1"/>
    <col min="6" max="6" width="2.125" style="18" customWidth="1"/>
    <col min="7" max="7" width="16.625" style="18" customWidth="1"/>
    <col min="8" max="8" width="19.625" style="18" bestFit="1" customWidth="1"/>
    <col min="9" max="9" width="17.375" style="18" bestFit="1" customWidth="1"/>
    <col min="10" max="10" width="16.625" style="18" customWidth="1"/>
    <col min="11" max="16384" width="8.875" style="18"/>
  </cols>
  <sheetData>
    <row r="1" spans="1:10" ht="17.25" x14ac:dyDescent="0.3">
      <c r="B1" s="20" t="str">
        <f>INPUT!$C$3</f>
        <v>Albemarle</v>
      </c>
      <c r="C1" s="21"/>
    </row>
    <row r="2" spans="1:10" ht="17.25" x14ac:dyDescent="0.3">
      <c r="B2" s="20" t="str">
        <f>INPUT!$D$11</f>
        <v>RFP#&lt;######&gt;</v>
      </c>
      <c r="C2" s="21"/>
    </row>
    <row r="3" spans="1:10" ht="17.25" x14ac:dyDescent="0.3">
      <c r="B3" s="407" t="str">
        <f>INPUT!$C$23</f>
        <v>Vision</v>
      </c>
      <c r="C3" s="407"/>
    </row>
    <row r="4" spans="1:10" ht="17.25" x14ac:dyDescent="0.3">
      <c r="B4" s="23" t="s">
        <v>0</v>
      </c>
      <c r="C4" s="22"/>
    </row>
    <row r="6" spans="1:10" x14ac:dyDescent="0.3">
      <c r="A6" s="256"/>
      <c r="B6" s="256"/>
      <c r="C6" s="256"/>
      <c r="D6" s="256"/>
      <c r="E6" s="260"/>
      <c r="F6" s="256"/>
      <c r="G6" s="256"/>
      <c r="H6" s="256"/>
      <c r="I6" s="256"/>
      <c r="J6" s="256"/>
    </row>
    <row r="7" spans="1:10" x14ac:dyDescent="0.3">
      <c r="A7" s="256"/>
      <c r="B7" s="256"/>
      <c r="C7" s="256"/>
      <c r="D7" s="256"/>
      <c r="E7" s="260"/>
      <c r="F7" s="256"/>
      <c r="G7" s="256"/>
      <c r="H7" s="256"/>
      <c r="I7" s="256"/>
      <c r="J7" s="256"/>
    </row>
    <row r="8" spans="1:10" ht="17.25" thickBot="1" x14ac:dyDescent="0.35">
      <c r="A8" s="256"/>
      <c r="B8" s="257" t="str">
        <f>INPUT!C16</f>
        <v>Vision</v>
      </c>
      <c r="C8" s="258"/>
      <c r="D8" s="256"/>
      <c r="E8" s="302" t="s">
        <v>1</v>
      </c>
      <c r="F8" s="256"/>
      <c r="G8" s="297">
        <f>INPUT!D8</f>
        <v>46023</v>
      </c>
      <c r="H8" s="298">
        <f>EDATE(G8,-12)</f>
        <v>45658</v>
      </c>
      <c r="I8" s="298">
        <f>EDATE(H8,-12)</f>
        <v>45292</v>
      </c>
      <c r="J8" s="299">
        <f>EDATE(I8,-12)</f>
        <v>44927</v>
      </c>
    </row>
    <row r="9" spans="1:10" ht="17.25" thickTop="1" x14ac:dyDescent="0.3">
      <c r="A9" s="256"/>
      <c r="B9" s="238" t="str">
        <f>INPUT!$C$3</f>
        <v>Albemarle</v>
      </c>
      <c r="C9" s="256"/>
      <c r="D9" s="256"/>
      <c r="E9" s="260"/>
      <c r="F9" s="256"/>
      <c r="G9" s="256"/>
      <c r="H9" s="256"/>
      <c r="I9" s="256"/>
      <c r="J9" s="256"/>
    </row>
    <row r="10" spans="1:10" ht="18.600000000000001" customHeight="1" x14ac:dyDescent="0.3">
      <c r="A10" s="256"/>
      <c r="B10" s="306"/>
      <c r="C10" s="254" t="s">
        <v>2</v>
      </c>
      <c r="E10" s="303">
        <f>SUM(E19,E28,E37,E46)</f>
        <v>0</v>
      </c>
      <c r="F10" s="256"/>
      <c r="G10" s="239"/>
      <c r="H10" s="240"/>
      <c r="I10" s="240"/>
      <c r="J10" s="241"/>
    </row>
    <row r="11" spans="1:10" x14ac:dyDescent="0.3">
      <c r="A11" s="256"/>
      <c r="B11" s="307"/>
      <c r="C11" s="259"/>
      <c r="D11" s="256"/>
      <c r="E11" s="260"/>
      <c r="F11" s="256"/>
      <c r="G11" s="256"/>
      <c r="H11" s="256"/>
      <c r="I11" s="256"/>
      <c r="J11" s="256"/>
    </row>
    <row r="12" spans="1:10" x14ac:dyDescent="0.3">
      <c r="A12" s="256"/>
      <c r="B12" s="256"/>
      <c r="C12" s="253"/>
      <c r="D12" s="256"/>
      <c r="E12" s="303" t="s">
        <v>3</v>
      </c>
      <c r="F12" s="256"/>
      <c r="G12" s="310"/>
      <c r="H12" s="311"/>
      <c r="I12" s="311"/>
      <c r="J12" s="312"/>
    </row>
    <row r="13" spans="1:10" x14ac:dyDescent="0.3">
      <c r="A13" s="256"/>
      <c r="B13" s="256"/>
      <c r="C13" s="253"/>
      <c r="D13" s="256"/>
      <c r="E13" s="303">
        <f>SUM(E19,E28,E37,E46)</f>
        <v>0</v>
      </c>
      <c r="F13" s="256"/>
      <c r="G13" s="239"/>
      <c r="H13" s="240"/>
      <c r="I13" s="240"/>
      <c r="J13" s="241"/>
    </row>
    <row r="14" spans="1:10" x14ac:dyDescent="0.3">
      <c r="A14" s="256"/>
      <c r="B14" s="256"/>
      <c r="C14" s="253"/>
      <c r="D14" s="256"/>
      <c r="E14" s="303"/>
      <c r="F14" s="256"/>
      <c r="G14" s="239"/>
      <c r="H14" s="240"/>
      <c r="I14" s="240"/>
      <c r="J14" s="241"/>
    </row>
    <row r="15" spans="1:10" x14ac:dyDescent="0.3">
      <c r="A15" s="256"/>
      <c r="B15" s="256"/>
      <c r="C15" s="253"/>
      <c r="D15" s="256"/>
      <c r="E15" s="303"/>
      <c r="F15" s="256"/>
      <c r="G15" s="239"/>
      <c r="H15" s="240"/>
      <c r="I15" s="240"/>
      <c r="J15" s="241"/>
    </row>
    <row r="16" spans="1:10" x14ac:dyDescent="0.3">
      <c r="A16" s="256"/>
      <c r="B16" s="256"/>
      <c r="C16" s="253"/>
      <c r="D16" s="256"/>
      <c r="E16" s="303"/>
      <c r="F16" s="256"/>
      <c r="G16" s="239"/>
      <c r="H16" s="240"/>
      <c r="I16" s="240"/>
      <c r="J16" s="241"/>
    </row>
    <row r="18" spans="1:10" x14ac:dyDescent="0.3">
      <c r="A18" s="256"/>
      <c r="B18" s="256"/>
      <c r="C18" s="254" t="s">
        <v>4</v>
      </c>
      <c r="D18" s="256"/>
      <c r="E18" s="304"/>
      <c r="F18" s="256"/>
      <c r="G18" s="209"/>
      <c r="H18" s="210"/>
      <c r="I18" s="210"/>
      <c r="J18" s="211"/>
    </row>
    <row r="19" spans="1:10" x14ac:dyDescent="0.3">
      <c r="A19" s="256"/>
      <c r="B19" s="256"/>
      <c r="C19" s="254" t="s">
        <v>5</v>
      </c>
      <c r="D19" s="256"/>
      <c r="E19" s="305">
        <f>SUM(E20:E25)</f>
        <v>0</v>
      </c>
      <c r="F19" s="256"/>
      <c r="G19" s="209"/>
      <c r="H19" s="210"/>
      <c r="I19" s="210"/>
      <c r="J19" s="211"/>
    </row>
    <row r="20" spans="1:10" x14ac:dyDescent="0.3">
      <c r="A20" s="256"/>
      <c r="B20" s="408" t="s">
        <v>6</v>
      </c>
      <c r="C20" s="255" t="str">
        <f>INPUT!$C$117</f>
        <v>Subscriber Only</v>
      </c>
      <c r="D20" s="256"/>
      <c r="E20" s="304"/>
      <c r="F20" s="256"/>
      <c r="G20" s="203"/>
      <c r="H20" s="204"/>
      <c r="I20" s="204"/>
      <c r="J20" s="205"/>
    </row>
    <row r="21" spans="1:10" x14ac:dyDescent="0.3">
      <c r="A21" s="256"/>
      <c r="B21" s="408"/>
      <c r="C21" s="255" t="str">
        <f>INPUT!$C$118</f>
        <v>Subscriber + Spouse</v>
      </c>
      <c r="D21" s="256"/>
      <c r="E21" s="303"/>
      <c r="F21" s="256"/>
      <c r="G21" s="206"/>
      <c r="H21" s="207"/>
      <c r="I21" s="207"/>
      <c r="J21" s="208"/>
    </row>
    <row r="22" spans="1:10" x14ac:dyDescent="0.3">
      <c r="A22" s="256"/>
      <c r="B22" s="408"/>
      <c r="C22" s="255" t="str">
        <f>INPUT!$C$119</f>
        <v>Subscriber + Child</v>
      </c>
      <c r="D22" s="256"/>
      <c r="E22" s="303"/>
      <c r="F22" s="256"/>
      <c r="G22" s="206"/>
      <c r="H22" s="207"/>
      <c r="I22" s="207"/>
      <c r="J22" s="208"/>
    </row>
    <row r="23" spans="1:10" x14ac:dyDescent="0.3">
      <c r="A23" s="256"/>
      <c r="B23" s="408"/>
      <c r="C23" s="255" t="str">
        <f>INPUT!$C$120</f>
        <v>Subscriber + Child(ren)</v>
      </c>
      <c r="D23" s="256"/>
      <c r="E23" s="303"/>
      <c r="F23" s="256"/>
      <c r="G23" s="206"/>
      <c r="H23" s="207"/>
      <c r="I23" s="207"/>
      <c r="J23" s="208"/>
    </row>
    <row r="24" spans="1:10" x14ac:dyDescent="0.3">
      <c r="A24" s="256"/>
      <c r="B24" s="408"/>
      <c r="C24" s="255" t="str">
        <f>INPUT!$C$121</f>
        <v>Family</v>
      </c>
      <c r="D24" s="256"/>
      <c r="E24" s="303"/>
      <c r="F24" s="256"/>
      <c r="G24" s="206"/>
      <c r="H24" s="207"/>
      <c r="I24" s="207"/>
      <c r="J24" s="208"/>
    </row>
    <row r="25" spans="1:10" x14ac:dyDescent="0.3">
      <c r="A25" s="256"/>
      <c r="B25" s="408"/>
      <c r="C25" s="255" t="str">
        <f>INPUT!$C$122</f>
        <v>Medicare</v>
      </c>
      <c r="D25" s="256"/>
      <c r="E25" s="303"/>
      <c r="F25" s="256"/>
      <c r="G25" s="206"/>
      <c r="H25" s="207"/>
      <c r="I25" s="207"/>
      <c r="J25" s="208"/>
    </row>
    <row r="26" spans="1:10" x14ac:dyDescent="0.3">
      <c r="A26" s="256"/>
      <c r="B26" s="308"/>
      <c r="C26" s="256"/>
      <c r="D26" s="256"/>
      <c r="E26" s="260"/>
      <c r="F26" s="256"/>
      <c r="G26" s="256"/>
      <c r="H26" s="256"/>
      <c r="I26" s="256"/>
      <c r="J26" s="256"/>
    </row>
    <row r="27" spans="1:10" x14ac:dyDescent="0.3">
      <c r="A27" s="256"/>
      <c r="B27" s="256"/>
      <c r="C27" s="254" t="s">
        <v>4</v>
      </c>
      <c r="D27" s="256"/>
      <c r="E27" s="304"/>
      <c r="F27" s="256"/>
      <c r="G27" s="209"/>
      <c r="H27" s="210"/>
      <c r="I27" s="210"/>
      <c r="J27" s="211"/>
    </row>
    <row r="28" spans="1:10" x14ac:dyDescent="0.3">
      <c r="A28" s="256"/>
      <c r="B28" s="256"/>
      <c r="C28" s="254" t="s">
        <v>5</v>
      </c>
      <c r="D28" s="256"/>
      <c r="E28" s="305">
        <f>SUM(E29:E34)</f>
        <v>0</v>
      </c>
      <c r="F28" s="256"/>
      <c r="G28" s="209"/>
      <c r="H28" s="210"/>
      <c r="I28" s="210"/>
      <c r="J28" s="211"/>
    </row>
    <row r="29" spans="1:10" x14ac:dyDescent="0.3">
      <c r="A29" s="256"/>
      <c r="B29" s="408" t="s">
        <v>6</v>
      </c>
      <c r="C29" s="255" t="str">
        <f>INPUT!$C$117</f>
        <v>Subscriber Only</v>
      </c>
      <c r="D29" s="256"/>
      <c r="E29" s="304"/>
      <c r="F29" s="256"/>
      <c r="G29" s="203"/>
      <c r="H29" s="204"/>
      <c r="I29" s="204"/>
      <c r="J29" s="205"/>
    </row>
    <row r="30" spans="1:10" x14ac:dyDescent="0.3">
      <c r="A30" s="256"/>
      <c r="B30" s="408"/>
      <c r="C30" s="255" t="str">
        <f>INPUT!$C$118</f>
        <v>Subscriber + Spouse</v>
      </c>
      <c r="D30" s="256"/>
      <c r="E30" s="303"/>
      <c r="F30" s="256"/>
      <c r="G30" s="206"/>
      <c r="H30" s="207"/>
      <c r="I30" s="207"/>
      <c r="J30" s="208"/>
    </row>
    <row r="31" spans="1:10" x14ac:dyDescent="0.3">
      <c r="A31" s="256"/>
      <c r="B31" s="408"/>
      <c r="C31" s="255" t="str">
        <f>INPUT!$C$119</f>
        <v>Subscriber + Child</v>
      </c>
      <c r="D31" s="256"/>
      <c r="E31" s="303"/>
      <c r="F31" s="256"/>
      <c r="G31" s="206"/>
      <c r="H31" s="207"/>
      <c r="I31" s="207"/>
      <c r="J31" s="208"/>
    </row>
    <row r="32" spans="1:10" x14ac:dyDescent="0.3">
      <c r="A32" s="256"/>
      <c r="B32" s="408"/>
      <c r="C32" s="255" t="str">
        <f>INPUT!$C$120</f>
        <v>Subscriber + Child(ren)</v>
      </c>
      <c r="D32" s="256"/>
      <c r="E32" s="303"/>
      <c r="F32" s="256"/>
      <c r="G32" s="206"/>
      <c r="H32" s="207"/>
      <c r="I32" s="207"/>
      <c r="J32" s="208"/>
    </row>
    <row r="33" spans="1:10" x14ac:dyDescent="0.3">
      <c r="A33" s="256"/>
      <c r="B33" s="408"/>
      <c r="C33" s="255" t="str">
        <f>INPUT!$C$121</f>
        <v>Family</v>
      </c>
      <c r="D33" s="256"/>
      <c r="E33" s="303"/>
      <c r="F33" s="256"/>
      <c r="G33" s="206"/>
      <c r="H33" s="207"/>
      <c r="I33" s="207"/>
      <c r="J33" s="208"/>
    </row>
    <row r="34" spans="1:10" x14ac:dyDescent="0.3">
      <c r="A34" s="256"/>
      <c r="B34" s="408"/>
      <c r="C34" s="255" t="str">
        <f>INPUT!$C$122</f>
        <v>Medicare</v>
      </c>
      <c r="D34" s="256"/>
      <c r="E34" s="303"/>
      <c r="F34" s="256"/>
      <c r="G34" s="206"/>
      <c r="H34" s="207"/>
      <c r="I34" s="207"/>
      <c r="J34" s="208"/>
    </row>
    <row r="35" spans="1:10" x14ac:dyDescent="0.3">
      <c r="A35" s="256"/>
      <c r="B35" s="256"/>
      <c r="C35" s="256"/>
      <c r="D35" s="256"/>
      <c r="E35" s="260"/>
      <c r="F35" s="256"/>
      <c r="G35" s="256"/>
      <c r="H35" s="256"/>
      <c r="I35" s="256"/>
      <c r="J35" s="256"/>
    </row>
    <row r="36" spans="1:10" x14ac:dyDescent="0.3">
      <c r="A36" s="256"/>
      <c r="B36" s="256"/>
      <c r="C36" s="254" t="s">
        <v>4</v>
      </c>
      <c r="D36" s="256"/>
      <c r="E36" s="304"/>
      <c r="F36" s="256"/>
      <c r="G36" s="209"/>
      <c r="H36" s="210"/>
      <c r="I36" s="210"/>
      <c r="J36" s="211"/>
    </row>
    <row r="37" spans="1:10" x14ac:dyDescent="0.3">
      <c r="A37" s="256"/>
      <c r="B37" s="256"/>
      <c r="C37" s="254" t="s">
        <v>5</v>
      </c>
      <c r="D37" s="256"/>
      <c r="E37" s="305">
        <f>SUM(E38:E43)</f>
        <v>0</v>
      </c>
      <c r="F37" s="256"/>
      <c r="G37" s="209"/>
      <c r="H37" s="210"/>
      <c r="I37" s="210"/>
      <c r="J37" s="211"/>
    </row>
    <row r="38" spans="1:10" x14ac:dyDescent="0.3">
      <c r="A38" s="256"/>
      <c r="B38" s="408" t="s">
        <v>6</v>
      </c>
      <c r="C38" s="255" t="str">
        <f>INPUT!$C$117</f>
        <v>Subscriber Only</v>
      </c>
      <c r="D38" s="256"/>
      <c r="E38" s="304"/>
      <c r="F38" s="256"/>
      <c r="G38" s="203"/>
      <c r="H38" s="204"/>
      <c r="I38" s="204"/>
      <c r="J38" s="205"/>
    </row>
    <row r="39" spans="1:10" x14ac:dyDescent="0.3">
      <c r="A39" s="256"/>
      <c r="B39" s="408"/>
      <c r="C39" s="255" t="str">
        <f>INPUT!$C$118</f>
        <v>Subscriber + Spouse</v>
      </c>
      <c r="D39" s="256"/>
      <c r="E39" s="303"/>
      <c r="F39" s="256"/>
      <c r="G39" s="206"/>
      <c r="H39" s="207"/>
      <c r="I39" s="207"/>
      <c r="J39" s="208"/>
    </row>
    <row r="40" spans="1:10" x14ac:dyDescent="0.3">
      <c r="A40" s="256"/>
      <c r="B40" s="408"/>
      <c r="C40" s="255" t="str">
        <f>INPUT!$C$119</f>
        <v>Subscriber + Child</v>
      </c>
      <c r="D40" s="256"/>
      <c r="E40" s="303"/>
      <c r="F40" s="256"/>
      <c r="G40" s="206"/>
      <c r="H40" s="207"/>
      <c r="I40" s="207"/>
      <c r="J40" s="208"/>
    </row>
    <row r="41" spans="1:10" x14ac:dyDescent="0.3">
      <c r="A41" s="256"/>
      <c r="B41" s="408"/>
      <c r="C41" s="255" t="str">
        <f>INPUT!$C$120</f>
        <v>Subscriber + Child(ren)</v>
      </c>
      <c r="D41" s="256"/>
      <c r="E41" s="303"/>
      <c r="F41" s="256"/>
      <c r="G41" s="206"/>
      <c r="H41" s="207"/>
      <c r="I41" s="207"/>
      <c r="J41" s="208"/>
    </row>
    <row r="42" spans="1:10" x14ac:dyDescent="0.3">
      <c r="A42" s="256"/>
      <c r="B42" s="408"/>
      <c r="C42" s="255" t="str">
        <f>INPUT!$C$121</f>
        <v>Family</v>
      </c>
      <c r="D42" s="256"/>
      <c r="E42" s="303"/>
      <c r="F42" s="256"/>
      <c r="G42" s="206"/>
      <c r="H42" s="207"/>
      <c r="I42" s="207"/>
      <c r="J42" s="208"/>
    </row>
    <row r="43" spans="1:10" x14ac:dyDescent="0.3">
      <c r="A43" s="256"/>
      <c r="B43" s="408"/>
      <c r="C43" s="255" t="str">
        <f>INPUT!$C$122</f>
        <v>Medicare</v>
      </c>
      <c r="D43" s="256"/>
      <c r="E43" s="303"/>
      <c r="F43" s="256"/>
      <c r="G43" s="206"/>
      <c r="H43" s="207"/>
      <c r="I43" s="207"/>
      <c r="J43" s="208"/>
    </row>
    <row r="44" spans="1:10" x14ac:dyDescent="0.3">
      <c r="A44" s="256"/>
      <c r="B44" s="256"/>
      <c r="C44" s="256"/>
      <c r="D44" s="256"/>
      <c r="E44" s="260"/>
      <c r="F44" s="256"/>
      <c r="G44" s="256"/>
      <c r="H44" s="256"/>
      <c r="I44" s="256"/>
      <c r="J44" s="256"/>
    </row>
    <row r="45" spans="1:10" x14ac:dyDescent="0.3">
      <c r="A45" s="256"/>
      <c r="B45" s="256"/>
      <c r="C45" s="254" t="s">
        <v>4</v>
      </c>
      <c r="D45" s="256"/>
      <c r="E45" s="304"/>
      <c r="F45" s="256"/>
      <c r="G45" s="209"/>
      <c r="H45" s="210"/>
      <c r="I45" s="210"/>
      <c r="J45" s="211"/>
    </row>
    <row r="46" spans="1:10" x14ac:dyDescent="0.3">
      <c r="A46" s="256"/>
      <c r="B46" s="256"/>
      <c r="C46" s="254" t="s">
        <v>5</v>
      </c>
      <c r="D46" s="256"/>
      <c r="E46" s="305">
        <f>SUM(E47:E52)</f>
        <v>0</v>
      </c>
      <c r="F46" s="256"/>
      <c r="G46" s="209"/>
      <c r="H46" s="210"/>
      <c r="I46" s="210"/>
      <c r="J46" s="211"/>
    </row>
    <row r="47" spans="1:10" x14ac:dyDescent="0.3">
      <c r="A47" s="256"/>
      <c r="B47" s="408" t="s">
        <v>6</v>
      </c>
      <c r="C47" s="255" t="str">
        <f>INPUT!$C$117</f>
        <v>Subscriber Only</v>
      </c>
      <c r="D47" s="256"/>
      <c r="E47" s="304"/>
      <c r="F47" s="256"/>
      <c r="G47" s="203"/>
      <c r="H47" s="204"/>
      <c r="I47" s="204"/>
      <c r="J47" s="205"/>
    </row>
    <row r="48" spans="1:10" x14ac:dyDescent="0.3">
      <c r="A48" s="256"/>
      <c r="B48" s="408"/>
      <c r="C48" s="255" t="str">
        <f>INPUT!$C$118</f>
        <v>Subscriber + Spouse</v>
      </c>
      <c r="D48" s="256"/>
      <c r="E48" s="303"/>
      <c r="F48" s="256"/>
      <c r="G48" s="206"/>
      <c r="H48" s="207"/>
      <c r="I48" s="207"/>
      <c r="J48" s="208"/>
    </row>
    <row r="49" spans="1:10" x14ac:dyDescent="0.25">
      <c r="A49" s="256"/>
      <c r="B49" s="408"/>
      <c r="C49" s="255" t="str">
        <f>INPUT!$C$119</f>
        <v>Subscriber + Child</v>
      </c>
      <c r="D49" s="256"/>
      <c r="E49" s="303"/>
      <c r="F49" s="256"/>
      <c r="G49" s="206"/>
      <c r="H49" s="207"/>
      <c r="I49" s="207"/>
      <c r="J49" s="208"/>
    </row>
    <row r="50" spans="1:10" x14ac:dyDescent="0.25">
      <c r="A50" s="256"/>
      <c r="B50" s="408"/>
      <c r="C50" s="255" t="str">
        <f>INPUT!$C$120</f>
        <v>Subscriber + Child(ren)</v>
      </c>
      <c r="D50" s="256"/>
      <c r="E50" s="303"/>
      <c r="F50" s="256"/>
      <c r="G50" s="206"/>
      <c r="H50" s="207"/>
      <c r="I50" s="207"/>
      <c r="J50" s="208"/>
    </row>
    <row r="51" spans="1:10" x14ac:dyDescent="0.25">
      <c r="A51" s="256"/>
      <c r="B51" s="408"/>
      <c r="C51" s="255" t="str">
        <f>INPUT!$C$121</f>
        <v>Family</v>
      </c>
      <c r="D51" s="256"/>
      <c r="E51" s="303"/>
      <c r="F51" s="256"/>
      <c r="G51" s="206"/>
      <c r="H51" s="207"/>
      <c r="I51" s="207"/>
      <c r="J51" s="208"/>
    </row>
    <row r="52" spans="1:10" x14ac:dyDescent="0.25">
      <c r="A52" s="256"/>
      <c r="B52" s="408"/>
      <c r="C52" s="255" t="str">
        <f>INPUT!$C$122</f>
        <v>Medicare</v>
      </c>
      <c r="D52" s="256"/>
      <c r="E52" s="303"/>
      <c r="F52" s="256"/>
      <c r="G52" s="206"/>
      <c r="H52" s="207"/>
      <c r="I52" s="207"/>
      <c r="J52" s="208"/>
    </row>
  </sheetData>
  <mergeCells count="5">
    <mergeCell ref="B3:C3"/>
    <mergeCell ref="B20:B25"/>
    <mergeCell ref="B29:B34"/>
    <mergeCell ref="B38:B43"/>
    <mergeCell ref="B47:B52"/>
  </mergeCells>
  <pageMargins left="0.7" right="0.7" top="0.75" bottom="0.75" header="0.3" footer="0.3"/>
  <pageSetup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U223"/>
  <sheetViews>
    <sheetView topLeftCell="A98" workbookViewId="0">
      <selection activeCell="F96" sqref="F96"/>
    </sheetView>
  </sheetViews>
  <sheetFormatPr defaultColWidth="8.875" defaultRowHeight="15" x14ac:dyDescent="0.3"/>
  <cols>
    <col min="1" max="1" width="1.5" style="179" customWidth="1"/>
    <col min="2" max="2" width="21.375" style="270" customWidth="1"/>
    <col min="3" max="3" width="28.125" style="269" bestFit="1" customWidth="1"/>
    <col min="4" max="4" width="19.375" style="269" customWidth="1"/>
    <col min="5" max="5" width="37.875" style="269" bestFit="1" customWidth="1"/>
    <col min="6" max="6" width="61.5" style="269" bestFit="1" customWidth="1"/>
    <col min="7" max="7" width="18.625" style="269" bestFit="1" customWidth="1"/>
    <col min="8" max="9" width="18.5" style="269" bestFit="1" customWidth="1"/>
    <col min="10" max="10" width="14.625" style="179" bestFit="1" customWidth="1"/>
    <col min="11" max="11" width="8.875" style="179"/>
    <col min="12" max="12" width="20.5" style="179" bestFit="1" customWidth="1"/>
    <col min="13" max="16" width="8.875" style="179"/>
    <col min="17" max="17" width="20.5" style="179" bestFit="1" customWidth="1"/>
    <col min="18" max="19" width="8.875" style="179"/>
    <col min="20" max="20" width="14" style="179" bestFit="1" customWidth="1"/>
    <col min="21" max="21" width="8.875" style="179"/>
    <col min="22" max="16384" width="8.875" style="269"/>
  </cols>
  <sheetData>
    <row r="1" spans="2:20" s="179" customFormat="1" x14ac:dyDescent="0.3">
      <c r="B1" s="261" t="s">
        <v>7</v>
      </c>
      <c r="C1" s="262" t="s">
        <v>8</v>
      </c>
      <c r="D1" s="263" t="s">
        <v>9</v>
      </c>
      <c r="K1" s="264" t="s">
        <v>10</v>
      </c>
    </row>
    <row r="2" spans="2:20" s="179" customFormat="1" x14ac:dyDescent="0.3">
      <c r="B2" s="261"/>
      <c r="K2" s="265" t="s">
        <v>11</v>
      </c>
    </row>
    <row r="3" spans="2:20" x14ac:dyDescent="0.3">
      <c r="B3" s="266" t="s">
        <v>12</v>
      </c>
      <c r="C3" s="267" t="s">
        <v>13</v>
      </c>
      <c r="D3" s="266" t="s">
        <v>14</v>
      </c>
      <c r="E3" s="268" t="s">
        <v>15</v>
      </c>
      <c r="F3" s="266" t="s">
        <v>16</v>
      </c>
      <c r="G3" s="268" t="s">
        <v>17</v>
      </c>
      <c r="H3" s="179"/>
      <c r="I3" s="179"/>
      <c r="K3" s="265" t="s">
        <v>18</v>
      </c>
    </row>
    <row r="4" spans="2:20" s="179" customFormat="1" x14ac:dyDescent="0.3">
      <c r="B4" s="261"/>
      <c r="K4" s="265"/>
    </row>
    <row r="5" spans="2:20" x14ac:dyDescent="0.3">
      <c r="B5" s="266" t="s">
        <v>19</v>
      </c>
      <c r="C5" s="267" t="s">
        <v>20</v>
      </c>
      <c r="D5" s="267" t="s">
        <v>21</v>
      </c>
      <c r="E5" s="267" t="s">
        <v>22</v>
      </c>
      <c r="F5" s="267" t="s">
        <v>23</v>
      </c>
      <c r="G5" s="268" t="s">
        <v>24</v>
      </c>
      <c r="H5" s="179"/>
      <c r="I5" s="179"/>
      <c r="S5" s="216" t="s">
        <v>25</v>
      </c>
      <c r="T5" s="179" t="s">
        <v>26</v>
      </c>
    </row>
    <row r="6" spans="2:20" s="179" customFormat="1" x14ac:dyDescent="0.3">
      <c r="B6" s="261"/>
      <c r="K6" s="265"/>
      <c r="S6" s="216" t="s">
        <v>27</v>
      </c>
      <c r="T6" s="179" t="s">
        <v>28</v>
      </c>
    </row>
    <row r="7" spans="2:20" x14ac:dyDescent="0.3">
      <c r="C7" s="271" t="s">
        <v>29</v>
      </c>
      <c r="D7" s="271" t="s">
        <v>30</v>
      </c>
      <c r="E7" s="271" t="s">
        <v>31</v>
      </c>
      <c r="F7" s="271" t="s">
        <v>32</v>
      </c>
      <c r="G7" s="179"/>
      <c r="H7" s="179"/>
      <c r="I7" s="179"/>
      <c r="S7" s="216" t="s">
        <v>33</v>
      </c>
      <c r="T7" s="179" t="s">
        <v>34</v>
      </c>
    </row>
    <row r="8" spans="2:20" x14ac:dyDescent="0.3">
      <c r="B8" s="266" t="s">
        <v>35</v>
      </c>
      <c r="C8" s="272">
        <v>46753</v>
      </c>
      <c r="D8" s="272">
        <v>46023</v>
      </c>
      <c r="E8" s="272" t="s">
        <v>36</v>
      </c>
      <c r="F8" s="272">
        <v>45292</v>
      </c>
      <c r="G8" s="179"/>
      <c r="H8" s="179"/>
      <c r="I8" s="179"/>
      <c r="S8" s="216"/>
    </row>
    <row r="9" spans="2:20" s="179" customFormat="1" x14ac:dyDescent="0.3">
      <c r="B9" s="261"/>
      <c r="K9" s="265"/>
    </row>
    <row r="10" spans="2:20" x14ac:dyDescent="0.3">
      <c r="B10" s="261"/>
      <c r="C10" s="179"/>
      <c r="D10" s="271" t="s">
        <v>37</v>
      </c>
      <c r="E10" s="179"/>
      <c r="F10" s="179"/>
      <c r="G10" s="179"/>
      <c r="H10" s="179"/>
      <c r="I10" s="179"/>
    </row>
    <row r="11" spans="2:20" s="179" customFormat="1" x14ac:dyDescent="0.3">
      <c r="B11" s="266" t="s">
        <v>38</v>
      </c>
      <c r="C11" s="268" t="s">
        <v>39</v>
      </c>
      <c r="D11" s="273" t="str">
        <f>B11&amp;C11</f>
        <v>RFP#&lt;######&gt;</v>
      </c>
      <c r="K11" s="265"/>
    </row>
    <row r="12" spans="2:20" x14ac:dyDescent="0.3">
      <c r="B12" s="261"/>
      <c r="C12" s="179"/>
      <c r="D12" s="179"/>
      <c r="E12" s="179"/>
      <c r="F12" s="179"/>
      <c r="G12" s="179"/>
      <c r="H12" s="179"/>
      <c r="I12" s="179"/>
    </row>
    <row r="13" spans="2:20" x14ac:dyDescent="0.3">
      <c r="B13" s="266" t="s">
        <v>40</v>
      </c>
      <c r="C13" s="268" t="s">
        <v>41</v>
      </c>
      <c r="D13" s="268" t="s">
        <v>42</v>
      </c>
      <c r="E13" s="179"/>
      <c r="F13" s="179"/>
      <c r="G13" s="179"/>
      <c r="H13" s="179"/>
      <c r="I13" s="179"/>
      <c r="K13" s="274" t="s">
        <v>43</v>
      </c>
    </row>
    <row r="14" spans="2:20" x14ac:dyDescent="0.3">
      <c r="B14" s="261"/>
      <c r="C14" s="179"/>
      <c r="D14" s="179"/>
      <c r="E14" s="179"/>
      <c r="F14" s="271" t="s">
        <v>44</v>
      </c>
      <c r="G14" s="179"/>
      <c r="H14" s="179"/>
      <c r="I14" s="179"/>
      <c r="K14" s="179" t="s">
        <v>45</v>
      </c>
    </row>
    <row r="15" spans="2:20" x14ac:dyDescent="0.3">
      <c r="B15" s="275" t="s">
        <v>46</v>
      </c>
      <c r="C15" s="275"/>
      <c r="D15" s="179"/>
      <c r="E15" s="261"/>
      <c r="F15" s="271" t="s">
        <v>47</v>
      </c>
      <c r="G15" s="179"/>
      <c r="H15" s="179"/>
      <c r="I15" s="179"/>
      <c r="K15" s="179" t="s">
        <v>48</v>
      </c>
    </row>
    <row r="16" spans="2:20" ht="21.75" customHeight="1" x14ac:dyDescent="0.3">
      <c r="B16" s="276" t="s">
        <v>49</v>
      </c>
      <c r="C16" s="268" t="s">
        <v>50</v>
      </c>
      <c r="D16" s="179"/>
      <c r="F16" s="229">
        <v>3</v>
      </c>
      <c r="G16" s="229" t="s">
        <v>51</v>
      </c>
      <c r="H16" s="179"/>
      <c r="I16" s="179"/>
      <c r="K16" s="179" t="s">
        <v>52</v>
      </c>
    </row>
    <row r="17" spans="2:11" ht="21.75" customHeight="1" x14ac:dyDescent="0.3">
      <c r="B17" s="276" t="s">
        <v>53</v>
      </c>
      <c r="C17" s="268"/>
      <c r="D17" s="179"/>
      <c r="E17" s="261"/>
      <c r="F17" s="229">
        <v>3</v>
      </c>
      <c r="G17" s="229" t="s">
        <v>51</v>
      </c>
      <c r="H17" s="179"/>
      <c r="I17" s="179"/>
      <c r="K17" s="179" t="s">
        <v>54</v>
      </c>
    </row>
    <row r="18" spans="2:11" ht="21.75" customHeight="1" x14ac:dyDescent="0.3">
      <c r="B18" s="276" t="s">
        <v>55</v>
      </c>
      <c r="C18" s="268"/>
      <c r="D18" s="252"/>
      <c r="F18" s="229">
        <v>3</v>
      </c>
      <c r="G18" s="229" t="s">
        <v>51</v>
      </c>
      <c r="H18" s="179"/>
      <c r="I18" s="179"/>
      <c r="K18" s="179" t="s">
        <v>56</v>
      </c>
    </row>
    <row r="19" spans="2:11" ht="21.75" customHeight="1" x14ac:dyDescent="0.3">
      <c r="B19" s="276" t="s">
        <v>57</v>
      </c>
      <c r="C19" s="268"/>
      <c r="D19" s="179"/>
      <c r="E19" s="179"/>
      <c r="F19" s="229">
        <v>3</v>
      </c>
      <c r="G19" s="229" t="s">
        <v>51</v>
      </c>
      <c r="H19" s="179"/>
      <c r="I19" s="179"/>
    </row>
    <row r="20" spans="2:11" ht="21.75" customHeight="1" x14ac:dyDescent="0.3">
      <c r="B20" s="276" t="s">
        <v>58</v>
      </c>
      <c r="C20" s="268"/>
      <c r="D20" s="179"/>
      <c r="E20" s="252"/>
      <c r="F20" s="229">
        <v>3</v>
      </c>
      <c r="G20" s="229" t="s">
        <v>51</v>
      </c>
      <c r="H20" s="179"/>
      <c r="I20" s="179"/>
      <c r="K20" s="179" t="s">
        <v>59</v>
      </c>
    </row>
    <row r="21" spans="2:11" ht="21.75" customHeight="1" x14ac:dyDescent="0.3">
      <c r="B21" s="276" t="s">
        <v>60</v>
      </c>
      <c r="C21" s="268"/>
      <c r="D21" s="252"/>
      <c r="E21" s="252"/>
      <c r="F21" s="229"/>
      <c r="G21" s="229"/>
      <c r="H21" s="179"/>
      <c r="I21" s="179"/>
    </row>
    <row r="22" spans="2:11" x14ac:dyDescent="0.3">
      <c r="B22" s="261"/>
      <c r="C22" s="252"/>
      <c r="D22" s="252"/>
      <c r="E22" s="252"/>
      <c r="F22" s="179"/>
      <c r="G22" s="179"/>
      <c r="H22" s="179"/>
      <c r="I22" s="179"/>
    </row>
    <row r="23" spans="2:11" x14ac:dyDescent="0.3">
      <c r="B23" s="271" t="s">
        <v>37</v>
      </c>
      <c r="C23" s="273" t="s">
        <v>50</v>
      </c>
      <c r="D23" s="252"/>
      <c r="E23" s="266" t="s">
        <v>37</v>
      </c>
      <c r="F23" s="277" t="str">
        <f>G16&amp;" ("&amp;F16&amp;")"&amp;" Years"</f>
        <v>Three (3) Years</v>
      </c>
      <c r="G23" s="179"/>
      <c r="H23" s="179"/>
      <c r="I23" s="179"/>
    </row>
    <row r="24" spans="2:11" x14ac:dyDescent="0.3">
      <c r="B24" s="261"/>
      <c r="C24" s="252"/>
      <c r="D24" s="252"/>
      <c r="E24" s="179"/>
      <c r="F24" s="179"/>
      <c r="G24" s="179"/>
      <c r="H24" s="179"/>
      <c r="I24" s="179"/>
    </row>
    <row r="25" spans="2:11" x14ac:dyDescent="0.3">
      <c r="B25" s="261"/>
      <c r="C25" s="252"/>
      <c r="D25" s="252"/>
      <c r="E25" s="179"/>
      <c r="F25" s="179"/>
      <c r="G25" s="179"/>
      <c r="H25" s="179"/>
      <c r="I25" s="179"/>
    </row>
    <row r="26" spans="2:11" x14ac:dyDescent="0.3">
      <c r="B26" s="261"/>
      <c r="C26" s="252"/>
      <c r="D26" s="252"/>
      <c r="E26" s="179"/>
      <c r="F26" s="179"/>
      <c r="G26" s="179"/>
      <c r="H26" s="179"/>
      <c r="I26" s="179"/>
    </row>
    <row r="27" spans="2:11" x14ac:dyDescent="0.3">
      <c r="B27" s="261"/>
      <c r="C27" s="252"/>
      <c r="D27" s="252"/>
      <c r="E27" s="179"/>
      <c r="F27" s="179"/>
      <c r="G27" s="179"/>
      <c r="H27" s="179"/>
      <c r="I27" s="179"/>
    </row>
    <row r="28" spans="2:11" x14ac:dyDescent="0.3">
      <c r="B28" s="261"/>
      <c r="C28" s="252"/>
      <c r="D28" s="252"/>
      <c r="E28" s="179"/>
      <c r="F28" s="179"/>
      <c r="G28" s="179"/>
      <c r="H28" s="179"/>
      <c r="I28" s="179"/>
    </row>
    <row r="29" spans="2:11" x14ac:dyDescent="0.3">
      <c r="B29" s="261"/>
      <c r="C29" s="252"/>
      <c r="D29" s="252"/>
      <c r="E29" s="179"/>
      <c r="F29" s="179"/>
      <c r="G29" s="179"/>
      <c r="H29" s="179"/>
      <c r="I29" s="179"/>
    </row>
    <row r="30" spans="2:11" s="179" customFormat="1" x14ac:dyDescent="0.3">
      <c r="B30" s="261"/>
    </row>
    <row r="31" spans="2:11" s="179" customFormat="1" x14ac:dyDescent="0.3">
      <c r="B31" s="261"/>
    </row>
    <row r="32" spans="2:11" s="179" customFormat="1" x14ac:dyDescent="0.3">
      <c r="B32" s="261"/>
    </row>
    <row r="33" spans="2:9" s="179" customFormat="1" x14ac:dyDescent="0.3">
      <c r="B33" s="261"/>
    </row>
    <row r="34" spans="2:9" s="179" customFormat="1" x14ac:dyDescent="0.3">
      <c r="B34" s="261"/>
    </row>
    <row r="35" spans="2:9" x14ac:dyDescent="0.3">
      <c r="B35" s="271" t="s">
        <v>61</v>
      </c>
      <c r="C35" s="271" t="s">
        <v>62</v>
      </c>
      <c r="D35" s="271" t="s">
        <v>63</v>
      </c>
      <c r="E35" s="271" t="s">
        <v>64</v>
      </c>
      <c r="F35" s="271" t="s">
        <v>65</v>
      </c>
      <c r="G35" s="278" t="s">
        <v>66</v>
      </c>
      <c r="H35" s="179"/>
      <c r="I35" s="179"/>
    </row>
    <row r="36" spans="2:9" x14ac:dyDescent="0.3">
      <c r="B36" s="74" t="s">
        <v>67</v>
      </c>
      <c r="C36" s="74" t="s">
        <v>67</v>
      </c>
      <c r="D36" s="279" t="s">
        <v>67</v>
      </c>
      <c r="E36" s="74" t="s">
        <v>67</v>
      </c>
      <c r="F36" s="74" t="s">
        <v>67</v>
      </c>
      <c r="G36" s="74" t="s">
        <v>67</v>
      </c>
      <c r="H36" s="179"/>
      <c r="I36" s="179"/>
    </row>
    <row r="37" spans="2:9" x14ac:dyDescent="0.3">
      <c r="B37" s="74" t="s">
        <v>68</v>
      </c>
      <c r="C37" s="74" t="s">
        <v>69</v>
      </c>
      <c r="D37" s="279" t="s">
        <v>70</v>
      </c>
      <c r="E37" s="73" t="s">
        <v>71</v>
      </c>
      <c r="F37" s="273" t="str">
        <f>C37&amp;" Proposal Form "&amp;D37&amp;" - "&amp;E37</f>
        <v>Technical Proposal Form 1.0 - General Questionnaire</v>
      </c>
      <c r="G37" s="280" t="str">
        <f>LEFT(C37,1)&amp;"F "&amp;D37</f>
        <v>TF 1.0</v>
      </c>
      <c r="H37" s="179"/>
      <c r="I37" s="179"/>
    </row>
    <row r="38" spans="2:9" x14ac:dyDescent="0.3">
      <c r="B38" s="74" t="s">
        <v>68</v>
      </c>
      <c r="C38" s="74" t="s">
        <v>69</v>
      </c>
      <c r="D38" s="279" t="s">
        <v>70</v>
      </c>
      <c r="E38" s="73" t="s">
        <v>72</v>
      </c>
      <c r="F38" s="273" t="str">
        <f>C38&amp;" Proposal Form "&amp;D38&amp;" - "&amp;E38</f>
        <v>Technical Proposal Form 1.0 - Client Specific Questionnaire</v>
      </c>
      <c r="G38" s="280" t="str">
        <f>LEFT(C38,1)&amp;"F "&amp;D38</f>
        <v>TF 1.0</v>
      </c>
      <c r="H38" s="179"/>
      <c r="I38" s="179"/>
    </row>
    <row r="39" spans="2:9" x14ac:dyDescent="0.3">
      <c r="B39" s="74" t="s">
        <v>68</v>
      </c>
      <c r="C39" s="74" t="s">
        <v>73</v>
      </c>
      <c r="D39" s="279" t="s">
        <v>74</v>
      </c>
      <c r="E39" s="73" t="s">
        <v>75</v>
      </c>
      <c r="F39" s="273" t="str">
        <f t="shared" ref="F39:F42" si="0">C39&amp;" Proposal Form "&amp;D39&amp;" - "&amp;E39</f>
        <v>Financial Proposal Form 10.0 - Performance Guarantees</v>
      </c>
      <c r="G39" s="280" t="str">
        <f t="shared" ref="G39:G43" si="1">LEFT(C39,1)&amp;"F "&amp;D39</f>
        <v>FF 10.0</v>
      </c>
      <c r="H39" s="179"/>
      <c r="I39" s="179"/>
    </row>
    <row r="40" spans="2:9" x14ac:dyDescent="0.3">
      <c r="B40" s="74" t="s">
        <v>68</v>
      </c>
      <c r="C40" s="74" t="s">
        <v>69</v>
      </c>
      <c r="D40" s="279" t="s">
        <v>76</v>
      </c>
      <c r="E40" s="73" t="s">
        <v>77</v>
      </c>
      <c r="F40" s="273" t="str">
        <f t="shared" si="0"/>
        <v>Technical Proposal Form 11.0 - Deviations</v>
      </c>
      <c r="G40" s="280" t="str">
        <f t="shared" si="1"/>
        <v>TF 11.0</v>
      </c>
      <c r="H40" s="179"/>
      <c r="I40" s="179"/>
    </row>
    <row r="41" spans="2:9" x14ac:dyDescent="0.3">
      <c r="B41" s="74" t="s">
        <v>68</v>
      </c>
      <c r="C41" s="74" t="s">
        <v>69</v>
      </c>
      <c r="D41" s="279" t="s">
        <v>78</v>
      </c>
      <c r="E41" s="73" t="s">
        <v>79</v>
      </c>
      <c r="F41" s="273" t="str">
        <f t="shared" si="0"/>
        <v>Technical Proposal Form 12.0 - Key Differentiators</v>
      </c>
      <c r="G41" s="280" t="str">
        <f t="shared" si="1"/>
        <v>TF 12.0</v>
      </c>
      <c r="H41" s="179"/>
      <c r="I41" s="179"/>
    </row>
    <row r="42" spans="2:9" x14ac:dyDescent="0.3">
      <c r="B42" s="74" t="s">
        <v>68</v>
      </c>
      <c r="C42" s="74" t="s">
        <v>69</v>
      </c>
      <c r="D42" s="279" t="s">
        <v>80</v>
      </c>
      <c r="E42" s="73" t="s">
        <v>81</v>
      </c>
      <c r="F42" s="273" t="str">
        <f t="shared" si="0"/>
        <v>Technical Proposal Form 13.0 - References</v>
      </c>
      <c r="G42" s="280" t="str">
        <f t="shared" si="1"/>
        <v>TF 13.0</v>
      </c>
      <c r="H42" s="179"/>
      <c r="I42" s="179"/>
    </row>
    <row r="43" spans="2:9" x14ac:dyDescent="0.3">
      <c r="B43" s="74"/>
      <c r="C43" s="74"/>
      <c r="D43" s="279"/>
      <c r="E43" s="73"/>
      <c r="F43" s="273"/>
      <c r="G43" s="280" t="str">
        <f t="shared" si="1"/>
        <v xml:space="preserve">F </v>
      </c>
      <c r="H43" s="179"/>
      <c r="I43" s="179"/>
    </row>
    <row r="44" spans="2:9" x14ac:dyDescent="0.3">
      <c r="B44" s="74" t="s">
        <v>82</v>
      </c>
      <c r="C44" s="74" t="s">
        <v>69</v>
      </c>
      <c r="D44" s="279" t="s">
        <v>70</v>
      </c>
      <c r="E44" s="73" t="s">
        <v>83</v>
      </c>
      <c r="F44" s="273" t="str">
        <f t="shared" ref="F44:F50" si="2">C44&amp;" Proposal Form "&amp;D44&amp;" - "&amp;E44</f>
        <v>Technical Proposal Form 1.0 - Vision Technical Questionnaire</v>
      </c>
      <c r="G44" s="280" t="str">
        <f t="shared" ref="G44:G54" si="3">LEFT(C44,1)&amp;"F "&amp;D44</f>
        <v>TF 1.0</v>
      </c>
      <c r="H44" s="179"/>
      <c r="I44" s="179"/>
    </row>
    <row r="45" spans="2:9" x14ac:dyDescent="0.3">
      <c r="B45" s="74" t="s">
        <v>82</v>
      </c>
      <c r="C45" s="74" t="s">
        <v>69</v>
      </c>
      <c r="D45" s="279" t="s">
        <v>84</v>
      </c>
      <c r="E45" s="73" t="s">
        <v>85</v>
      </c>
      <c r="F45" s="273" t="str">
        <f t="shared" si="2"/>
        <v>Technical Proposal Form 2.0 - Vision Geo Access</v>
      </c>
      <c r="G45" s="280" t="str">
        <f t="shared" si="3"/>
        <v>TF 2.0</v>
      </c>
      <c r="H45" s="179"/>
      <c r="I45" s="179"/>
    </row>
    <row r="46" spans="2:9" x14ac:dyDescent="0.3">
      <c r="B46" s="74" t="s">
        <v>82</v>
      </c>
      <c r="C46" s="74" t="s">
        <v>69</v>
      </c>
      <c r="D46" s="279" t="s">
        <v>86</v>
      </c>
      <c r="E46" s="73" t="s">
        <v>87</v>
      </c>
      <c r="F46" s="273" t="str">
        <f t="shared" si="2"/>
        <v>Technical Proposal Form 3.0 - Vision Providers by County</v>
      </c>
      <c r="G46" s="280" t="str">
        <f t="shared" si="3"/>
        <v>TF 3.0</v>
      </c>
      <c r="H46" s="179"/>
      <c r="I46" s="179"/>
    </row>
    <row r="47" spans="2:9" x14ac:dyDescent="0.3">
      <c r="B47" s="74"/>
      <c r="C47" s="74"/>
      <c r="D47" s="279"/>
      <c r="E47" s="73"/>
      <c r="F47" s="273" t="str">
        <f t="shared" ref="F47" si="4">C47&amp;" Proposal Form "&amp;D47&amp;" - "&amp;E47</f>
        <v xml:space="preserve"> Proposal Form  - </v>
      </c>
      <c r="G47" s="280" t="str">
        <f t="shared" si="3"/>
        <v xml:space="preserve">F </v>
      </c>
      <c r="H47" s="179"/>
      <c r="I47" s="179"/>
    </row>
    <row r="48" spans="2:9" x14ac:dyDescent="0.3">
      <c r="B48" s="74" t="s">
        <v>82</v>
      </c>
      <c r="C48" s="74" t="s">
        <v>69</v>
      </c>
      <c r="D48" s="279" t="s">
        <v>88</v>
      </c>
      <c r="E48" s="73" t="s">
        <v>89</v>
      </c>
      <c r="F48" s="273" t="str">
        <f t="shared" si="2"/>
        <v>Technical Proposal Form 4.0 - Top Vision Providers</v>
      </c>
      <c r="G48" s="280" t="str">
        <f t="shared" si="3"/>
        <v>TF 4.0</v>
      </c>
      <c r="H48" s="179"/>
      <c r="I48" s="179"/>
    </row>
    <row r="49" spans="2:9" x14ac:dyDescent="0.3">
      <c r="B49" s="74" t="s">
        <v>82</v>
      </c>
      <c r="C49" s="74" t="s">
        <v>69</v>
      </c>
      <c r="D49" s="279" t="s">
        <v>90</v>
      </c>
      <c r="E49" s="73" t="s">
        <v>91</v>
      </c>
      <c r="F49" s="273" t="str">
        <f t="shared" si="2"/>
        <v>Technical Proposal Form 5.0 - Proposed Vision Plan Design</v>
      </c>
      <c r="G49" s="280" t="str">
        <f t="shared" si="3"/>
        <v>TF 5.0</v>
      </c>
      <c r="H49" s="179"/>
      <c r="I49" s="179"/>
    </row>
    <row r="50" spans="2:9" x14ac:dyDescent="0.3">
      <c r="B50" s="74" t="s">
        <v>82</v>
      </c>
      <c r="C50" s="74" t="s">
        <v>69</v>
      </c>
      <c r="D50" s="279" t="s">
        <v>92</v>
      </c>
      <c r="E50" s="73" t="s">
        <v>93</v>
      </c>
      <c r="F50" s="273" t="str">
        <f t="shared" si="2"/>
        <v>Technical Proposal Form 6.0 - Large Retail Chains - Vision</v>
      </c>
      <c r="G50" s="280" t="str">
        <f t="shared" si="3"/>
        <v>TF 6.0</v>
      </c>
      <c r="H50" s="179"/>
      <c r="I50" s="179"/>
    </row>
    <row r="51" spans="2:9" x14ac:dyDescent="0.3">
      <c r="B51" s="74"/>
      <c r="C51" s="74"/>
      <c r="D51" s="279"/>
      <c r="E51" s="73"/>
      <c r="F51" s="273"/>
      <c r="G51" s="280" t="str">
        <f t="shared" si="3"/>
        <v xml:space="preserve">F </v>
      </c>
      <c r="H51" s="179"/>
      <c r="I51" s="179"/>
    </row>
    <row r="52" spans="2:9" x14ac:dyDescent="0.3">
      <c r="B52" s="74" t="s">
        <v>82</v>
      </c>
      <c r="C52" s="74" t="s">
        <v>73</v>
      </c>
      <c r="D52" s="281" t="s">
        <v>70</v>
      </c>
      <c r="E52" s="73" t="s">
        <v>94</v>
      </c>
      <c r="F52" s="273" t="str">
        <f>C52&amp;" Proposal Form "&amp;D52&amp;" - "&amp;E52</f>
        <v>Financial Proposal Form 1.0 - Vision Price Questionnaire</v>
      </c>
      <c r="G52" s="280" t="str">
        <f t="shared" si="3"/>
        <v>FF 1.0</v>
      </c>
      <c r="H52" s="179"/>
      <c r="I52" s="179"/>
    </row>
    <row r="53" spans="2:9" x14ac:dyDescent="0.3">
      <c r="B53" s="74" t="s">
        <v>82</v>
      </c>
      <c r="C53" s="74" t="s">
        <v>73</v>
      </c>
      <c r="D53" s="279" t="s">
        <v>84</v>
      </c>
      <c r="E53" s="73" t="s">
        <v>95</v>
      </c>
      <c r="F53" s="273" t="str">
        <f>C53&amp;" Proposal Form "&amp;D53&amp;" - "&amp;E53</f>
        <v>Financial Proposal Form 2.0 - Administrative Services Only (ASO) Fees</v>
      </c>
      <c r="G53" s="280" t="str">
        <f t="shared" si="3"/>
        <v>FF 2.0</v>
      </c>
      <c r="H53" s="179"/>
      <c r="I53" s="179"/>
    </row>
    <row r="54" spans="2:9" x14ac:dyDescent="0.3">
      <c r="B54" s="74" t="s">
        <v>82</v>
      </c>
      <c r="C54" s="74" t="s">
        <v>73</v>
      </c>
      <c r="D54" s="279" t="s">
        <v>86</v>
      </c>
      <c r="E54" s="73" t="s">
        <v>96</v>
      </c>
      <c r="F54" s="273" t="str">
        <f>C54&amp;" Proposal Form "&amp;D54&amp;" - "&amp;E54</f>
        <v>Financial Proposal Form 3.0 - Vision Premium Equivalent Rates</v>
      </c>
      <c r="G54" s="280" t="str">
        <f t="shared" si="3"/>
        <v>FF 3.0</v>
      </c>
      <c r="H54" s="179"/>
      <c r="I54" s="179"/>
    </row>
    <row r="55" spans="2:9" x14ac:dyDescent="0.3">
      <c r="B55" s="74" t="s">
        <v>82</v>
      </c>
      <c r="C55" s="74" t="s">
        <v>73</v>
      </c>
      <c r="D55" s="279" t="s">
        <v>88</v>
      </c>
      <c r="E55" s="73" t="s">
        <v>97</v>
      </c>
      <c r="F55" s="273" t="str">
        <f t="shared" ref="F55:F57" si="5">C55&amp;" Proposal Form "&amp;D55&amp;" - "&amp;E55</f>
        <v>Financial Proposal Form 4.0 - Vision Fully-Insured Premiums</v>
      </c>
      <c r="G55" s="280" t="str">
        <f t="shared" ref="G55:G57" si="6">LEFT(C55,1)&amp;"F "&amp;D55</f>
        <v>FF 4.0</v>
      </c>
      <c r="H55" s="179"/>
      <c r="I55" s="179"/>
    </row>
    <row r="56" spans="2:9" x14ac:dyDescent="0.3">
      <c r="B56" s="74" t="s">
        <v>82</v>
      </c>
      <c r="C56" s="74" t="s">
        <v>73</v>
      </c>
      <c r="D56" s="279" t="s">
        <v>90</v>
      </c>
      <c r="E56" s="73" t="s">
        <v>98</v>
      </c>
      <c r="F56" s="273" t="str">
        <f>C56&amp;" Proposal Form "&amp;D56&amp;" - "&amp;E56</f>
        <v>Financial Proposal Form 5.0 - Top Vision CPT Pricing by Zip Codes</v>
      </c>
      <c r="G56" s="280" t="str">
        <f>LEFT(C56,1)&amp;"F "&amp;D56</f>
        <v>FF 5.0</v>
      </c>
      <c r="H56" s="179"/>
      <c r="I56" s="179"/>
    </row>
    <row r="57" spans="2:9" x14ac:dyDescent="0.3">
      <c r="B57" s="74"/>
      <c r="C57" s="74" t="s">
        <v>73</v>
      </c>
      <c r="D57" s="279" t="s">
        <v>92</v>
      </c>
      <c r="E57" s="73" t="s">
        <v>99</v>
      </c>
      <c r="F57" s="273" t="str">
        <f t="shared" si="5"/>
        <v>Financial Proposal Form 6.0 - Top CPT Pricing by Zip Codes (Retail)</v>
      </c>
      <c r="G57" s="280" t="str">
        <f t="shared" si="6"/>
        <v>FF 6.0</v>
      </c>
      <c r="H57" s="179"/>
      <c r="I57" s="179"/>
    </row>
    <row r="58" spans="2:9" x14ac:dyDescent="0.3">
      <c r="B58" s="74"/>
      <c r="C58" s="74" t="s">
        <v>73</v>
      </c>
      <c r="D58" s="279" t="s">
        <v>92</v>
      </c>
      <c r="E58" s="73" t="s">
        <v>100</v>
      </c>
      <c r="F58" s="273" t="str">
        <f>C58&amp;" Proposal Form "&amp;D58&amp;" - "&amp;E58</f>
        <v>Financial Proposal Form 6.0 - Top CPT Pricing by Zip Codes (Covered)</v>
      </c>
      <c r="G58" s="280" t="str">
        <f>LEFT(C58,1)&amp;"F "&amp;D58</f>
        <v>FF 6.0</v>
      </c>
      <c r="H58" s="179"/>
      <c r="I58" s="179"/>
    </row>
    <row r="59" spans="2:9" x14ac:dyDescent="0.3">
      <c r="B59" s="74"/>
      <c r="C59" s="74"/>
      <c r="D59" s="279"/>
      <c r="E59" s="73"/>
      <c r="F59" s="273" t="str">
        <f t="shared" ref="F59" si="7">C59&amp;" Proposal Form "&amp;D59&amp;" - "&amp;E59</f>
        <v xml:space="preserve"> Proposal Form  - </v>
      </c>
      <c r="G59" s="280" t="str">
        <f>LEFT(C59,1)&amp;"F "&amp;D59</f>
        <v xml:space="preserve">F </v>
      </c>
      <c r="H59" s="179"/>
      <c r="I59" s="179"/>
    </row>
    <row r="60" spans="2:9" x14ac:dyDescent="0.3">
      <c r="B60" s="74"/>
      <c r="C60" s="74"/>
      <c r="D60" s="279"/>
      <c r="E60" s="73"/>
      <c r="F60" s="273"/>
      <c r="G60" s="280"/>
      <c r="H60" s="179"/>
      <c r="I60" s="179"/>
    </row>
    <row r="61" spans="2:9" x14ac:dyDescent="0.3">
      <c r="B61" s="74"/>
      <c r="C61" s="74"/>
      <c r="D61" s="279"/>
      <c r="E61" s="73"/>
      <c r="F61" s="273"/>
      <c r="G61" s="280"/>
      <c r="H61" s="179"/>
      <c r="I61" s="179"/>
    </row>
    <row r="62" spans="2:9" x14ac:dyDescent="0.3">
      <c r="B62" s="74"/>
      <c r="C62" s="74"/>
      <c r="D62" s="279"/>
      <c r="E62" s="73"/>
      <c r="F62" s="273"/>
      <c r="G62" s="280"/>
      <c r="H62" s="179"/>
      <c r="I62" s="179"/>
    </row>
    <row r="63" spans="2:9" x14ac:dyDescent="0.3">
      <c r="B63" s="74"/>
      <c r="C63" s="74"/>
      <c r="D63" s="279"/>
      <c r="E63" s="73"/>
      <c r="F63" s="273"/>
      <c r="G63" s="280"/>
      <c r="H63" s="179"/>
      <c r="I63" s="179"/>
    </row>
    <row r="64" spans="2:9" x14ac:dyDescent="0.3">
      <c r="B64" s="74"/>
      <c r="C64" s="74"/>
      <c r="D64" s="279"/>
      <c r="E64" s="73"/>
      <c r="F64" s="273"/>
      <c r="G64" s="280"/>
      <c r="H64" s="179"/>
      <c r="I64" s="179"/>
    </row>
    <row r="65" spans="2:9" x14ac:dyDescent="0.3">
      <c r="B65" s="74"/>
      <c r="C65" s="74"/>
      <c r="D65" s="281"/>
      <c r="E65" s="73"/>
      <c r="F65" s="273"/>
      <c r="G65" s="280"/>
      <c r="H65" s="179"/>
      <c r="I65" s="179"/>
    </row>
    <row r="66" spans="2:9" x14ac:dyDescent="0.3">
      <c r="B66" s="74"/>
      <c r="C66" s="74"/>
      <c r="D66" s="279"/>
      <c r="E66" s="73"/>
      <c r="F66" s="273"/>
      <c r="G66" s="280"/>
      <c r="H66" s="179"/>
      <c r="I66" s="179"/>
    </row>
    <row r="67" spans="2:9" x14ac:dyDescent="0.3">
      <c r="B67" s="74"/>
      <c r="C67" s="74"/>
      <c r="D67" s="279"/>
      <c r="E67" s="73"/>
      <c r="F67" s="273"/>
      <c r="G67" s="280"/>
      <c r="H67" s="179"/>
      <c r="I67" s="179"/>
    </row>
    <row r="68" spans="2:9" x14ac:dyDescent="0.3">
      <c r="B68" s="74"/>
      <c r="C68" s="74"/>
      <c r="D68" s="279"/>
      <c r="E68" s="73"/>
      <c r="F68" s="273"/>
      <c r="G68" s="280"/>
      <c r="H68" s="179"/>
      <c r="I68" s="179"/>
    </row>
    <row r="69" spans="2:9" x14ac:dyDescent="0.3">
      <c r="B69" s="74"/>
      <c r="C69" s="74"/>
      <c r="D69" s="279"/>
      <c r="E69" s="73"/>
      <c r="F69" s="273"/>
      <c r="G69" s="280"/>
      <c r="H69" s="179"/>
      <c r="I69" s="179"/>
    </row>
    <row r="70" spans="2:9" x14ac:dyDescent="0.3">
      <c r="B70" s="74"/>
      <c r="C70" s="74"/>
      <c r="D70" s="279"/>
      <c r="E70" s="73"/>
      <c r="F70" s="273"/>
      <c r="G70" s="280"/>
      <c r="H70" s="179"/>
      <c r="I70" s="179"/>
    </row>
    <row r="71" spans="2:9" x14ac:dyDescent="0.3">
      <c r="B71" s="74"/>
      <c r="C71" s="74"/>
      <c r="D71" s="279"/>
      <c r="E71" s="73"/>
      <c r="F71" s="273"/>
      <c r="G71" s="280"/>
      <c r="H71" s="179"/>
      <c r="I71" s="179"/>
    </row>
    <row r="72" spans="2:9" x14ac:dyDescent="0.3">
      <c r="B72" s="74"/>
      <c r="C72" s="74"/>
      <c r="D72" s="279"/>
      <c r="E72" s="73"/>
      <c r="F72" s="273"/>
      <c r="G72" s="280"/>
      <c r="H72" s="179"/>
      <c r="I72" s="179"/>
    </row>
    <row r="73" spans="2:9" x14ac:dyDescent="0.3">
      <c r="B73" s="74"/>
      <c r="C73" s="74"/>
      <c r="D73" s="279"/>
      <c r="E73" s="73"/>
      <c r="F73" s="273"/>
      <c r="G73" s="280"/>
      <c r="H73" s="179"/>
      <c r="I73" s="179"/>
    </row>
    <row r="74" spans="2:9" x14ac:dyDescent="0.3">
      <c r="B74" s="74"/>
      <c r="C74" s="74"/>
      <c r="D74" s="279"/>
      <c r="E74" s="73"/>
      <c r="F74" s="273"/>
      <c r="G74" s="280"/>
      <c r="H74" s="179"/>
      <c r="I74" s="179"/>
    </row>
    <row r="75" spans="2:9" x14ac:dyDescent="0.3">
      <c r="B75" s="74"/>
      <c r="C75" s="74"/>
      <c r="D75" s="279"/>
      <c r="E75" s="73"/>
      <c r="F75" s="273"/>
      <c r="G75" s="280"/>
      <c r="H75" s="179"/>
      <c r="I75" s="179"/>
    </row>
    <row r="76" spans="2:9" x14ac:dyDescent="0.3">
      <c r="B76" s="74"/>
      <c r="C76" s="74"/>
      <c r="D76" s="279"/>
      <c r="E76" s="73"/>
      <c r="F76" s="273"/>
      <c r="G76" s="280"/>
      <c r="H76" s="179"/>
      <c r="I76" s="179"/>
    </row>
    <row r="77" spans="2:9" x14ac:dyDescent="0.3">
      <c r="B77" s="74"/>
      <c r="C77" s="74"/>
      <c r="D77" s="279"/>
      <c r="E77" s="73"/>
      <c r="F77" s="273"/>
      <c r="G77" s="280"/>
      <c r="H77" s="179"/>
      <c r="I77" s="179"/>
    </row>
    <row r="78" spans="2:9" x14ac:dyDescent="0.3">
      <c r="B78" s="74"/>
      <c r="C78" s="74"/>
      <c r="D78" s="279"/>
      <c r="E78" s="73"/>
      <c r="F78" s="273"/>
      <c r="G78" s="280"/>
      <c r="H78" s="179"/>
      <c r="I78" s="179"/>
    </row>
    <row r="79" spans="2:9" x14ac:dyDescent="0.3">
      <c r="B79" s="74"/>
      <c r="C79" s="74"/>
      <c r="D79" s="279"/>
      <c r="E79" s="73"/>
      <c r="F79" s="273"/>
      <c r="G79" s="280"/>
      <c r="H79" s="179"/>
      <c r="I79" s="179"/>
    </row>
    <row r="80" spans="2:9" x14ac:dyDescent="0.3">
      <c r="B80" s="74"/>
      <c r="C80" s="74"/>
      <c r="D80" s="279"/>
      <c r="E80" s="73"/>
      <c r="F80" s="273"/>
      <c r="G80" s="280"/>
      <c r="H80" s="179"/>
      <c r="I80" s="179"/>
    </row>
    <row r="81" spans="2:9" x14ac:dyDescent="0.3">
      <c r="B81" s="74"/>
      <c r="C81" s="74"/>
      <c r="D81" s="279"/>
      <c r="E81" s="73"/>
      <c r="F81" s="273"/>
      <c r="G81" s="280"/>
      <c r="H81" s="179"/>
      <c r="I81" s="179"/>
    </row>
    <row r="82" spans="2:9" x14ac:dyDescent="0.3">
      <c r="B82" s="74"/>
      <c r="C82" s="74"/>
      <c r="D82" s="279"/>
      <c r="E82" s="73"/>
      <c r="F82" s="273"/>
      <c r="G82" s="280"/>
      <c r="H82" s="179"/>
      <c r="I82" s="179"/>
    </row>
    <row r="83" spans="2:9" x14ac:dyDescent="0.3">
      <c r="B83" s="74"/>
      <c r="C83" s="74"/>
      <c r="D83" s="279"/>
      <c r="E83" s="73"/>
      <c r="F83" s="273"/>
      <c r="G83" s="280"/>
      <c r="H83" s="179"/>
      <c r="I83" s="179"/>
    </row>
    <row r="84" spans="2:9" x14ac:dyDescent="0.3">
      <c r="B84" s="74"/>
      <c r="C84" s="74"/>
      <c r="D84" s="279"/>
      <c r="E84" s="73"/>
      <c r="F84" s="273"/>
      <c r="G84" s="280"/>
      <c r="H84" s="179"/>
      <c r="I84" s="179"/>
    </row>
    <row r="85" spans="2:9" x14ac:dyDescent="0.3">
      <c r="B85" s="74"/>
      <c r="C85" s="74"/>
      <c r="D85" s="279"/>
      <c r="E85" s="73"/>
      <c r="F85" s="273"/>
      <c r="G85" s="280"/>
      <c r="H85" s="179"/>
      <c r="I85" s="179"/>
    </row>
    <row r="86" spans="2:9" x14ac:dyDescent="0.3">
      <c r="B86" s="74"/>
      <c r="C86" s="74"/>
      <c r="D86" s="279"/>
      <c r="E86" s="73"/>
      <c r="F86" s="273"/>
      <c r="G86" s="280"/>
      <c r="H86" s="179"/>
      <c r="I86" s="179"/>
    </row>
    <row r="87" spans="2:9" x14ac:dyDescent="0.3">
      <c r="B87" s="74"/>
      <c r="C87" s="74"/>
      <c r="D87" s="279"/>
      <c r="E87" s="73"/>
      <c r="F87" s="273"/>
      <c r="G87" s="280"/>
      <c r="H87" s="179"/>
      <c r="I87" s="179"/>
    </row>
    <row r="88" spans="2:9" x14ac:dyDescent="0.3">
      <c r="B88" s="74"/>
      <c r="C88" s="74"/>
      <c r="D88" s="279"/>
      <c r="E88" s="73"/>
      <c r="F88" s="273"/>
      <c r="G88" s="280"/>
      <c r="H88" s="179"/>
      <c r="I88" s="179"/>
    </row>
    <row r="89" spans="2:9" x14ac:dyDescent="0.3">
      <c r="B89" s="74"/>
      <c r="C89" s="74"/>
      <c r="D89" s="279"/>
      <c r="E89" s="73"/>
      <c r="F89" s="273"/>
      <c r="G89" s="280"/>
      <c r="H89" s="179"/>
      <c r="I89" s="179"/>
    </row>
    <row r="90" spans="2:9" x14ac:dyDescent="0.3">
      <c r="B90" s="74"/>
      <c r="C90" s="74"/>
      <c r="D90" s="279"/>
      <c r="E90" s="73"/>
      <c r="F90" s="273"/>
      <c r="G90" s="280"/>
      <c r="H90" s="179"/>
      <c r="I90" s="179"/>
    </row>
    <row r="91" spans="2:9" x14ac:dyDescent="0.3">
      <c r="B91" s="74"/>
      <c r="C91" s="74"/>
      <c r="D91" s="279"/>
      <c r="E91" s="73"/>
      <c r="F91" s="273"/>
      <c r="G91" s="280"/>
      <c r="H91" s="179"/>
      <c r="I91" s="179"/>
    </row>
    <row r="92" spans="2:9" x14ac:dyDescent="0.3">
      <c r="B92" s="74"/>
      <c r="C92" s="74"/>
      <c r="D92" s="279"/>
      <c r="E92" s="73"/>
      <c r="F92" s="273"/>
      <c r="G92" s="280"/>
      <c r="H92" s="179"/>
      <c r="I92" s="179"/>
    </row>
    <row r="93" spans="2:9" x14ac:dyDescent="0.3">
      <c r="B93" s="74"/>
      <c r="C93" s="74"/>
      <c r="D93" s="279"/>
      <c r="E93" s="73"/>
      <c r="F93" s="273"/>
      <c r="G93" s="280"/>
      <c r="H93" s="179"/>
      <c r="I93" s="179"/>
    </row>
    <row r="94" spans="2:9" s="179" customFormat="1" x14ac:dyDescent="0.3">
      <c r="B94" s="261"/>
    </row>
    <row r="95" spans="2:9" s="179" customFormat="1" x14ac:dyDescent="0.3">
      <c r="B95" s="261"/>
    </row>
    <row r="96" spans="2:9" s="179" customFormat="1" x14ac:dyDescent="0.3">
      <c r="B96" s="261"/>
    </row>
    <row r="97" spans="2:10" s="179" customFormat="1" x14ac:dyDescent="0.3">
      <c r="B97" s="261"/>
    </row>
    <row r="98" spans="2:10" s="179" customFormat="1" x14ac:dyDescent="0.3">
      <c r="B98" s="261"/>
    </row>
    <row r="99" spans="2:10" s="179" customFormat="1" x14ac:dyDescent="0.3">
      <c r="B99" s="261"/>
    </row>
    <row r="100" spans="2:10" s="179" customFormat="1" x14ac:dyDescent="0.3">
      <c r="B100" s="264" t="s">
        <v>101</v>
      </c>
      <c r="D100" s="282" t="s">
        <v>102</v>
      </c>
    </row>
    <row r="101" spans="2:10" s="179" customFormat="1" x14ac:dyDescent="0.3">
      <c r="C101" s="216">
        <v>1</v>
      </c>
      <c r="D101" s="216">
        <v>2</v>
      </c>
      <c r="E101" s="216">
        <v>3</v>
      </c>
      <c r="F101" s="216">
        <v>4</v>
      </c>
      <c r="G101" s="216">
        <v>5</v>
      </c>
      <c r="H101" s="216">
        <v>6</v>
      </c>
      <c r="I101" s="179">
        <v>7</v>
      </c>
    </row>
    <row r="102" spans="2:10" s="179" customFormat="1" x14ac:dyDescent="0.3">
      <c r="B102" s="266" t="s">
        <v>103</v>
      </c>
      <c r="C102" s="262" t="s">
        <v>13</v>
      </c>
      <c r="D102" s="262" t="s">
        <v>104</v>
      </c>
      <c r="E102" s="262" t="s">
        <v>105</v>
      </c>
      <c r="F102" s="262" t="s">
        <v>106</v>
      </c>
      <c r="G102" s="262" t="s">
        <v>107</v>
      </c>
      <c r="H102" s="262" t="s">
        <v>108</v>
      </c>
      <c r="I102" s="262" t="s">
        <v>109</v>
      </c>
    </row>
    <row r="103" spans="2:10" x14ac:dyDescent="0.3">
      <c r="B103" s="266" t="s">
        <v>110</v>
      </c>
      <c r="C103" s="262" t="s">
        <v>111</v>
      </c>
      <c r="D103" s="262" t="s">
        <v>112</v>
      </c>
      <c r="E103" s="262" t="s">
        <v>113</v>
      </c>
      <c r="F103" s="262" t="s">
        <v>114</v>
      </c>
      <c r="G103" s="262" t="s">
        <v>107</v>
      </c>
      <c r="H103" s="262" t="s">
        <v>115</v>
      </c>
      <c r="I103" s="262" t="s">
        <v>116</v>
      </c>
    </row>
    <row r="104" spans="2:10" x14ac:dyDescent="0.3">
      <c r="B104" s="266" t="s">
        <v>117</v>
      </c>
      <c r="C104" s="262" t="s">
        <v>118</v>
      </c>
      <c r="D104" s="262" t="s">
        <v>118</v>
      </c>
      <c r="E104" s="262" t="s">
        <v>118</v>
      </c>
      <c r="F104" s="262" t="s">
        <v>118</v>
      </c>
      <c r="G104" s="262" t="s">
        <v>118</v>
      </c>
      <c r="H104" s="262" t="s">
        <v>118</v>
      </c>
      <c r="I104" s="262" t="s">
        <v>118</v>
      </c>
    </row>
    <row r="105" spans="2:10" x14ac:dyDescent="0.3">
      <c r="B105" s="266" t="s">
        <v>119</v>
      </c>
      <c r="C105" s="73">
        <v>229</v>
      </c>
      <c r="D105" s="73">
        <v>229</v>
      </c>
      <c r="E105" s="73">
        <v>229</v>
      </c>
      <c r="F105" s="73">
        <v>229</v>
      </c>
      <c r="G105" s="73">
        <v>229</v>
      </c>
      <c r="H105" s="73">
        <v>229</v>
      </c>
      <c r="I105" s="73">
        <v>244</v>
      </c>
    </row>
    <row r="106" spans="2:10" x14ac:dyDescent="0.3">
      <c r="B106" s="266" t="s">
        <v>120</v>
      </c>
      <c r="C106" s="283" t="str">
        <f t="shared" ref="C106:H106" si="8">C103&amp;", "&amp;C104</f>
        <v>Charolettesville, VA</v>
      </c>
      <c r="D106" s="283" t="str">
        <f t="shared" si="8"/>
        <v>Palmyra, VA</v>
      </c>
      <c r="E106" s="283" t="str">
        <f t="shared" si="8"/>
        <v>Ruckersville, VA</v>
      </c>
      <c r="F106" s="283" t="str">
        <f t="shared" si="8"/>
        <v>Barboursville, VA</v>
      </c>
      <c r="G106" s="283" t="str">
        <f t="shared" si="8"/>
        <v>Waynesboro, VA</v>
      </c>
      <c r="H106" s="283" t="str">
        <f t="shared" si="8"/>
        <v>Nellysford, VA</v>
      </c>
      <c r="I106" s="283" t="str">
        <f t="shared" ref="I106" si="9">I103&amp;", "&amp;I104</f>
        <v>Verona, VA</v>
      </c>
    </row>
    <row r="107" spans="2:10" s="179" customFormat="1" x14ac:dyDescent="0.3">
      <c r="B107" s="266" t="s">
        <v>121</v>
      </c>
      <c r="C107" s="283" t="str">
        <f>C102&amp;", "&amp;C104</f>
        <v>Albemarle, VA</v>
      </c>
      <c r="D107" s="283" t="str">
        <f t="shared" ref="D107:I107" si="10">D102&amp;", "&amp;D104</f>
        <v>Fluvana, VA</v>
      </c>
      <c r="E107" s="283" t="str">
        <f t="shared" si="10"/>
        <v>Greene, VA</v>
      </c>
      <c r="F107" s="283" t="str">
        <f t="shared" si="10"/>
        <v>Orange, VA</v>
      </c>
      <c r="G107" s="283" t="str">
        <f t="shared" si="10"/>
        <v>Waynesboro, VA</v>
      </c>
      <c r="H107" s="283" t="str">
        <f t="shared" si="10"/>
        <v>Nelson, VA</v>
      </c>
      <c r="I107" s="283" t="str">
        <f t="shared" si="10"/>
        <v>Augusta, VA</v>
      </c>
    </row>
    <row r="108" spans="2:10" s="179" customFormat="1" x14ac:dyDescent="0.3">
      <c r="B108" s="261"/>
    </row>
    <row r="109" spans="2:10" s="179" customFormat="1" x14ac:dyDescent="0.3">
      <c r="B109" s="261"/>
    </row>
    <row r="110" spans="2:10" s="284" customFormat="1" x14ac:dyDescent="0.3">
      <c r="B110" s="285"/>
    </row>
    <row r="111" spans="2:10" s="179" customFormat="1" x14ac:dyDescent="0.3">
      <c r="D111" s="286" t="s">
        <v>122</v>
      </c>
      <c r="F111" s="286" t="s">
        <v>123</v>
      </c>
      <c r="H111" s="286" t="s">
        <v>124</v>
      </c>
      <c r="J111" s="286" t="s">
        <v>125</v>
      </c>
    </row>
    <row r="112" spans="2:10" x14ac:dyDescent="0.3">
      <c r="C112" s="287" t="s">
        <v>126</v>
      </c>
      <c r="D112" s="74" t="s">
        <v>127</v>
      </c>
      <c r="F112" s="74" t="s">
        <v>128</v>
      </c>
      <c r="H112" s="74" t="s">
        <v>129</v>
      </c>
      <c r="J112" s="74" t="s">
        <v>130</v>
      </c>
    </row>
    <row r="113" spans="2:17" s="179" customFormat="1" x14ac:dyDescent="0.3">
      <c r="C113" s="287" t="s">
        <v>131</v>
      </c>
      <c r="D113" s="74" t="s">
        <v>132</v>
      </c>
      <c r="F113" s="74" t="s">
        <v>132</v>
      </c>
      <c r="H113" s="74" t="s">
        <v>133</v>
      </c>
      <c r="J113" s="74" t="s">
        <v>133</v>
      </c>
    </row>
    <row r="114" spans="2:17" s="179" customFormat="1" x14ac:dyDescent="0.3">
      <c r="C114" s="264"/>
    </row>
    <row r="115" spans="2:17" s="179" customFormat="1" x14ac:dyDescent="0.3">
      <c r="Q115" s="288" t="s">
        <v>134</v>
      </c>
    </row>
    <row r="116" spans="2:17" s="179" customFormat="1" x14ac:dyDescent="0.3">
      <c r="B116" s="289" t="s">
        <v>135</v>
      </c>
      <c r="C116" s="264" t="s">
        <v>1</v>
      </c>
      <c r="D116" s="286" t="str">
        <f>C116</f>
        <v>Enrollment</v>
      </c>
      <c r="F116" s="286" t="str">
        <f>D116</f>
        <v>Enrollment</v>
      </c>
      <c r="H116" s="286" t="str">
        <f>F116</f>
        <v>Enrollment</v>
      </c>
      <c r="J116" s="286" t="str">
        <f>H116</f>
        <v>Enrollment</v>
      </c>
      <c r="Q116" s="290" t="s">
        <v>136</v>
      </c>
    </row>
    <row r="117" spans="2:17" x14ac:dyDescent="0.3">
      <c r="B117" s="291"/>
      <c r="C117" s="73" t="s">
        <v>137</v>
      </c>
      <c r="D117" s="74">
        <v>1466</v>
      </c>
      <c r="E117" s="75" t="s">
        <v>137</v>
      </c>
      <c r="F117" s="74">
        <v>1729</v>
      </c>
      <c r="G117" s="75" t="s">
        <v>137</v>
      </c>
      <c r="H117" s="74" t="s">
        <v>138</v>
      </c>
      <c r="I117" s="75" t="s">
        <v>137</v>
      </c>
      <c r="J117" s="74" t="s">
        <v>138</v>
      </c>
      <c r="Q117" s="292" t="s">
        <v>137</v>
      </c>
    </row>
    <row r="118" spans="2:17" x14ac:dyDescent="0.3">
      <c r="B118" s="291"/>
      <c r="C118" s="73" t="s">
        <v>139</v>
      </c>
      <c r="D118" s="74">
        <v>326</v>
      </c>
      <c r="E118" s="75" t="s">
        <v>139</v>
      </c>
      <c r="F118" s="74">
        <v>263</v>
      </c>
      <c r="G118" s="75" t="s">
        <v>139</v>
      </c>
      <c r="H118" s="74" t="s">
        <v>138</v>
      </c>
      <c r="I118" s="75" t="s">
        <v>139</v>
      </c>
      <c r="J118" s="74" t="s">
        <v>138</v>
      </c>
      <c r="Q118" s="292" t="s">
        <v>139</v>
      </c>
    </row>
    <row r="119" spans="2:17" x14ac:dyDescent="0.3">
      <c r="B119" s="291"/>
      <c r="C119" s="73" t="s">
        <v>140</v>
      </c>
      <c r="D119" s="74">
        <v>254</v>
      </c>
      <c r="E119" s="75" t="s">
        <v>141</v>
      </c>
      <c r="F119" s="74">
        <v>378</v>
      </c>
      <c r="G119" s="75" t="s">
        <v>140</v>
      </c>
      <c r="H119" s="74" t="s">
        <v>138</v>
      </c>
      <c r="I119" s="75" t="s">
        <v>140</v>
      </c>
      <c r="J119" s="74" t="s">
        <v>138</v>
      </c>
      <c r="Q119" s="292" t="s">
        <v>140</v>
      </c>
    </row>
    <row r="120" spans="2:17" x14ac:dyDescent="0.3">
      <c r="B120" s="291"/>
      <c r="C120" s="73" t="s">
        <v>141</v>
      </c>
      <c r="D120" s="74">
        <v>192</v>
      </c>
      <c r="E120" s="75" t="s">
        <v>142</v>
      </c>
      <c r="F120" s="74">
        <v>426</v>
      </c>
      <c r="G120" s="75" t="s">
        <v>141</v>
      </c>
      <c r="H120" s="74" t="s">
        <v>138</v>
      </c>
      <c r="I120" s="75" t="s">
        <v>141</v>
      </c>
      <c r="J120" s="74" t="s">
        <v>138</v>
      </c>
      <c r="Q120" s="292" t="s">
        <v>141</v>
      </c>
    </row>
    <row r="121" spans="2:17" x14ac:dyDescent="0.3">
      <c r="B121" s="291"/>
      <c r="C121" s="73" t="s">
        <v>142</v>
      </c>
      <c r="D121" s="74">
        <v>342</v>
      </c>
      <c r="E121" s="75"/>
      <c r="F121" s="74">
        <v>494</v>
      </c>
      <c r="G121" s="75" t="s">
        <v>142</v>
      </c>
      <c r="H121" s="74" t="s">
        <v>138</v>
      </c>
      <c r="I121" s="75" t="s">
        <v>142</v>
      </c>
      <c r="J121" s="74" t="s">
        <v>138</v>
      </c>
      <c r="Q121" s="292" t="s">
        <v>142</v>
      </c>
    </row>
    <row r="122" spans="2:17" x14ac:dyDescent="0.3">
      <c r="B122" s="291"/>
      <c r="C122" s="73" t="s">
        <v>143</v>
      </c>
      <c r="D122" s="74" t="s">
        <v>138</v>
      </c>
      <c r="E122" s="75"/>
      <c r="F122" s="74" t="s">
        <v>138</v>
      </c>
      <c r="G122" s="75" t="s">
        <v>143</v>
      </c>
      <c r="H122" s="74" t="s">
        <v>138</v>
      </c>
      <c r="I122" s="75" t="s">
        <v>143</v>
      </c>
      <c r="J122" s="74" t="s">
        <v>138</v>
      </c>
      <c r="Q122" s="292" t="s">
        <v>143</v>
      </c>
    </row>
    <row r="123" spans="2:17" s="179" customFormat="1" x14ac:dyDescent="0.3">
      <c r="B123" s="216"/>
      <c r="Q123" s="292"/>
    </row>
    <row r="124" spans="2:17" s="289" customFormat="1" ht="15.75" thickBot="1" x14ac:dyDescent="0.35">
      <c r="B124" s="293">
        <f>SUM(C124:K124)</f>
        <v>5870</v>
      </c>
      <c r="C124" s="293"/>
      <c r="D124" s="293">
        <f>SUM(D117:D123)</f>
        <v>2580</v>
      </c>
      <c r="E124" s="293"/>
      <c r="F124" s="293">
        <f>SUM(F117:F123)</f>
        <v>3290</v>
      </c>
      <c r="G124" s="293"/>
      <c r="H124" s="293">
        <f>SUM(H117:H123)</f>
        <v>0</v>
      </c>
      <c r="I124" s="293"/>
      <c r="J124" s="293">
        <f>SUM(J117:J123)</f>
        <v>0</v>
      </c>
      <c r="Q124" s="294"/>
    </row>
    <row r="125" spans="2:17" s="179" customFormat="1" x14ac:dyDescent="0.3">
      <c r="Q125" s="292"/>
    </row>
    <row r="126" spans="2:17" s="179" customFormat="1" x14ac:dyDescent="0.3">
      <c r="C126" s="264" t="s">
        <v>144</v>
      </c>
      <c r="D126" s="286" t="str">
        <f>C126</f>
        <v>CURRENT Rates</v>
      </c>
      <c r="F126" s="286" t="str">
        <f>D126</f>
        <v>CURRENT Rates</v>
      </c>
      <c r="H126" s="286" t="str">
        <f>F126</f>
        <v>CURRENT Rates</v>
      </c>
      <c r="J126" s="286" t="str">
        <f>H126</f>
        <v>CURRENT Rates</v>
      </c>
    </row>
    <row r="127" spans="2:17" x14ac:dyDescent="0.3">
      <c r="B127" s="261"/>
      <c r="C127" s="76" t="str">
        <f>C117</f>
        <v>Subscriber Only</v>
      </c>
      <c r="D127" s="77"/>
      <c r="E127" s="78" t="str">
        <f>E117</f>
        <v>Subscriber Only</v>
      </c>
      <c r="F127" s="77"/>
      <c r="G127" s="78" t="str">
        <f>G117</f>
        <v>Subscriber Only</v>
      </c>
      <c r="H127" s="77"/>
      <c r="I127" s="78" t="str">
        <f>I117</f>
        <v>Subscriber Only</v>
      </c>
      <c r="J127" s="77"/>
    </row>
    <row r="128" spans="2:17" x14ac:dyDescent="0.3">
      <c r="B128" s="261"/>
      <c r="C128" s="76" t="str">
        <f t="shared" ref="C128:E132" si="11">C118</f>
        <v>Subscriber + Spouse</v>
      </c>
      <c r="D128" s="77"/>
      <c r="E128" s="78" t="str">
        <f t="shared" si="11"/>
        <v>Subscriber + Spouse</v>
      </c>
      <c r="F128" s="77"/>
      <c r="G128" s="78" t="str">
        <f t="shared" ref="G128" si="12">G118</f>
        <v>Subscriber + Spouse</v>
      </c>
      <c r="H128" s="77"/>
      <c r="I128" s="78" t="str">
        <f t="shared" ref="I128" si="13">I118</f>
        <v>Subscriber + Spouse</v>
      </c>
      <c r="J128" s="77"/>
    </row>
    <row r="129" spans="2:10" x14ac:dyDescent="0.3">
      <c r="B129" s="261"/>
      <c r="C129" s="76" t="str">
        <f t="shared" si="11"/>
        <v>Subscriber + Child</v>
      </c>
      <c r="D129" s="77"/>
      <c r="E129" s="78" t="str">
        <f t="shared" si="11"/>
        <v>Subscriber + Child(ren)</v>
      </c>
      <c r="F129" s="77"/>
      <c r="G129" s="78" t="str">
        <f t="shared" ref="G129" si="14">G119</f>
        <v>Subscriber + Child</v>
      </c>
      <c r="H129" s="77"/>
      <c r="I129" s="78" t="str">
        <f t="shared" ref="I129" si="15">I119</f>
        <v>Subscriber + Child</v>
      </c>
      <c r="J129" s="77"/>
    </row>
    <row r="130" spans="2:10" x14ac:dyDescent="0.3">
      <c r="B130" s="261"/>
      <c r="C130" s="76" t="str">
        <f t="shared" si="11"/>
        <v>Subscriber + Child(ren)</v>
      </c>
      <c r="D130" s="77"/>
      <c r="E130" s="78" t="str">
        <f t="shared" si="11"/>
        <v>Family</v>
      </c>
      <c r="F130" s="77"/>
      <c r="G130" s="78" t="str">
        <f t="shared" ref="G130" si="16">G120</f>
        <v>Subscriber + Child(ren)</v>
      </c>
      <c r="H130" s="77"/>
      <c r="I130" s="78" t="str">
        <f t="shared" ref="I130" si="17">I120</f>
        <v>Subscriber + Child(ren)</v>
      </c>
      <c r="J130" s="77"/>
    </row>
    <row r="131" spans="2:10" x14ac:dyDescent="0.3">
      <c r="B131" s="261"/>
      <c r="C131" s="76" t="str">
        <f t="shared" si="11"/>
        <v>Family</v>
      </c>
      <c r="D131" s="79"/>
      <c r="E131" s="78">
        <f t="shared" si="11"/>
        <v>0</v>
      </c>
      <c r="F131" s="79"/>
      <c r="G131" s="78" t="str">
        <f t="shared" ref="G131" si="18">G121</f>
        <v>Family</v>
      </c>
      <c r="H131" s="79"/>
      <c r="I131" s="78" t="str">
        <f t="shared" ref="I131" si="19">I121</f>
        <v>Family</v>
      </c>
      <c r="J131" s="79"/>
    </row>
    <row r="132" spans="2:10" x14ac:dyDescent="0.3">
      <c r="B132" s="261"/>
      <c r="C132" s="76" t="str">
        <f t="shared" si="11"/>
        <v>Medicare</v>
      </c>
      <c r="D132" s="79"/>
      <c r="E132" s="78">
        <f t="shared" si="11"/>
        <v>0</v>
      </c>
      <c r="F132" s="79"/>
      <c r="G132" s="78" t="str">
        <f t="shared" ref="G132" si="20">G122</f>
        <v>Medicare</v>
      </c>
      <c r="H132" s="79"/>
      <c r="I132" s="78" t="str">
        <f t="shared" ref="I132" si="21">I122</f>
        <v>Medicare</v>
      </c>
      <c r="J132" s="79"/>
    </row>
    <row r="133" spans="2:10" s="179" customFormat="1" x14ac:dyDescent="0.3">
      <c r="B133" s="261"/>
      <c r="C133" s="261"/>
    </row>
    <row r="134" spans="2:10" s="179" customFormat="1" x14ac:dyDescent="0.3">
      <c r="B134" s="261"/>
      <c r="C134" s="261"/>
    </row>
    <row r="135" spans="2:10" s="179" customFormat="1" x14ac:dyDescent="0.3">
      <c r="B135" s="261"/>
      <c r="C135" s="261"/>
    </row>
    <row r="136" spans="2:10" s="179" customFormat="1" x14ac:dyDescent="0.3">
      <c r="B136" s="264" t="s">
        <v>145</v>
      </c>
    </row>
    <row r="137" spans="2:10" s="179" customFormat="1" x14ac:dyDescent="0.3">
      <c r="B137" s="288" t="s">
        <v>146</v>
      </c>
    </row>
    <row r="138" spans="2:10" s="179" customFormat="1" x14ac:dyDescent="0.3">
      <c r="B138" s="261"/>
    </row>
    <row r="139" spans="2:10" x14ac:dyDescent="0.3">
      <c r="B139" s="261"/>
      <c r="C139" s="271" t="s">
        <v>147</v>
      </c>
      <c r="D139" s="271" t="s">
        <v>148</v>
      </c>
      <c r="E139" s="271" t="s">
        <v>37</v>
      </c>
      <c r="F139" s="179"/>
      <c r="G139" s="179"/>
      <c r="H139" s="179"/>
      <c r="I139" s="179"/>
    </row>
    <row r="140" spans="2:10" x14ac:dyDescent="0.3">
      <c r="B140" s="261">
        <v>1</v>
      </c>
      <c r="C140" s="295"/>
      <c r="D140" s="300" t="str">
        <f>LEFT(C140,3)&amp;"xx"</f>
        <v>xx</v>
      </c>
      <c r="E140" s="74" t="str">
        <f>D140</f>
        <v>xx</v>
      </c>
      <c r="F140" s="179"/>
      <c r="G140" s="179"/>
      <c r="H140" s="179"/>
      <c r="I140" s="179"/>
    </row>
    <row r="141" spans="2:10" x14ac:dyDescent="0.3">
      <c r="B141" s="261">
        <v>2</v>
      </c>
      <c r="C141" s="295"/>
      <c r="D141" s="300" t="str">
        <f t="shared" ref="D141:D145" si="22">LEFT(C141,3)&amp;"xx"</f>
        <v>xx</v>
      </c>
      <c r="E141" s="74" t="str">
        <f t="shared" ref="E141:E145" si="23">D141</f>
        <v>xx</v>
      </c>
      <c r="F141" s="179"/>
      <c r="G141" s="179"/>
      <c r="H141" s="179"/>
      <c r="I141" s="179"/>
    </row>
    <row r="142" spans="2:10" x14ac:dyDescent="0.3">
      <c r="B142" s="261">
        <v>3</v>
      </c>
      <c r="C142" s="295"/>
      <c r="D142" s="300" t="str">
        <f t="shared" si="22"/>
        <v>xx</v>
      </c>
      <c r="E142" s="74" t="str">
        <f t="shared" si="23"/>
        <v>xx</v>
      </c>
      <c r="F142" s="179"/>
      <c r="G142" s="179"/>
      <c r="H142" s="179"/>
      <c r="I142" s="179"/>
    </row>
    <row r="143" spans="2:10" x14ac:dyDescent="0.3">
      <c r="B143" s="261">
        <v>4</v>
      </c>
      <c r="C143" s="295"/>
      <c r="D143" s="300" t="str">
        <f t="shared" si="22"/>
        <v>xx</v>
      </c>
      <c r="E143" s="74" t="str">
        <f t="shared" si="23"/>
        <v>xx</v>
      </c>
      <c r="F143" s="179"/>
      <c r="G143" s="179"/>
      <c r="H143" s="179"/>
      <c r="I143" s="179"/>
    </row>
    <row r="144" spans="2:10" x14ac:dyDescent="0.3">
      <c r="B144" s="261">
        <v>5</v>
      </c>
      <c r="C144" s="295"/>
      <c r="D144" s="300" t="str">
        <f t="shared" si="22"/>
        <v>xx</v>
      </c>
      <c r="E144" s="74" t="str">
        <f t="shared" si="23"/>
        <v>xx</v>
      </c>
      <c r="F144" s="179"/>
      <c r="G144" s="179"/>
      <c r="H144" s="179"/>
      <c r="I144" s="179"/>
    </row>
    <row r="145" spans="2:9" x14ac:dyDescent="0.3">
      <c r="B145" s="261">
        <v>6</v>
      </c>
      <c r="C145" s="295"/>
      <c r="D145" s="300" t="str">
        <f t="shared" si="22"/>
        <v>xx</v>
      </c>
      <c r="E145" s="74" t="str">
        <f t="shared" si="23"/>
        <v>xx</v>
      </c>
      <c r="F145" s="179" t="s">
        <v>149</v>
      </c>
      <c r="G145" s="179"/>
      <c r="H145" s="179"/>
      <c r="I145" s="179"/>
    </row>
    <row r="146" spans="2:9" x14ac:dyDescent="0.3">
      <c r="B146" s="261"/>
      <c r="C146" s="295"/>
      <c r="D146" s="300"/>
      <c r="E146" s="74"/>
      <c r="F146" s="179"/>
      <c r="G146" s="179"/>
      <c r="H146" s="179"/>
      <c r="I146" s="179"/>
    </row>
    <row r="147" spans="2:9" x14ac:dyDescent="0.3">
      <c r="B147" s="261"/>
      <c r="C147" s="295"/>
      <c r="D147" s="300"/>
      <c r="E147" s="74"/>
      <c r="F147" s="179"/>
      <c r="G147" s="179"/>
      <c r="H147" s="179"/>
      <c r="I147" s="179"/>
    </row>
    <row r="148" spans="2:9" x14ac:dyDescent="0.3">
      <c r="B148" s="261"/>
      <c r="C148" s="295"/>
      <c r="D148" s="300"/>
      <c r="E148" s="74"/>
      <c r="F148" s="179"/>
      <c r="G148" s="179"/>
      <c r="H148" s="179"/>
      <c r="I148" s="179"/>
    </row>
    <row r="149" spans="2:9" x14ac:dyDescent="0.3">
      <c r="B149" s="261"/>
      <c r="C149" s="295"/>
      <c r="D149" s="300"/>
      <c r="E149" s="74"/>
      <c r="F149" s="179"/>
      <c r="G149" s="179"/>
      <c r="H149" s="179"/>
      <c r="I149" s="179"/>
    </row>
    <row r="150" spans="2:9" x14ac:dyDescent="0.3">
      <c r="B150" s="261"/>
      <c r="C150" s="295"/>
      <c r="D150" s="300"/>
      <c r="E150" s="74"/>
      <c r="F150" s="179"/>
      <c r="G150" s="179"/>
      <c r="H150" s="179"/>
      <c r="I150" s="179"/>
    </row>
    <row r="151" spans="2:9" x14ac:dyDescent="0.3">
      <c r="B151" s="261"/>
      <c r="C151" s="295"/>
      <c r="D151" s="300"/>
      <c r="E151" s="74"/>
      <c r="F151" s="179"/>
      <c r="G151" s="179"/>
      <c r="H151" s="179"/>
      <c r="I151" s="179"/>
    </row>
    <row r="152" spans="2:9" x14ac:dyDescent="0.3">
      <c r="B152" s="261"/>
      <c r="C152" s="295"/>
      <c r="D152" s="300"/>
      <c r="E152" s="74"/>
      <c r="F152" s="179"/>
      <c r="G152" s="179"/>
      <c r="H152" s="179"/>
      <c r="I152" s="179"/>
    </row>
    <row r="153" spans="2:9" x14ac:dyDescent="0.3">
      <c r="B153" s="261"/>
      <c r="C153" s="295"/>
      <c r="D153" s="300"/>
      <c r="E153" s="74"/>
      <c r="F153" s="179"/>
      <c r="G153" s="179"/>
      <c r="H153" s="179"/>
      <c r="I153" s="179"/>
    </row>
    <row r="154" spans="2:9" x14ac:dyDescent="0.3">
      <c r="B154" s="261"/>
      <c r="C154" s="295"/>
      <c r="D154" s="300"/>
      <c r="E154" s="74"/>
      <c r="F154" s="179"/>
      <c r="G154" s="179"/>
      <c r="H154" s="179"/>
      <c r="I154" s="179"/>
    </row>
    <row r="155" spans="2:9" x14ac:dyDescent="0.3">
      <c r="B155" s="261"/>
      <c r="C155" s="295"/>
      <c r="D155" s="300"/>
      <c r="E155" s="74"/>
      <c r="F155" s="179"/>
      <c r="G155" s="179"/>
      <c r="H155" s="179"/>
      <c r="I155" s="179"/>
    </row>
    <row r="156" spans="2:9" x14ac:dyDescent="0.3">
      <c r="B156" s="261"/>
      <c r="C156" s="295"/>
      <c r="D156" s="300"/>
      <c r="E156" s="74"/>
      <c r="F156" s="179"/>
      <c r="G156" s="179"/>
      <c r="H156" s="179"/>
      <c r="I156" s="179"/>
    </row>
    <row r="157" spans="2:9" x14ac:dyDescent="0.3">
      <c r="B157" s="261"/>
      <c r="C157" s="295"/>
      <c r="D157" s="300"/>
      <c r="E157" s="74"/>
      <c r="F157" s="179"/>
      <c r="G157" s="179"/>
      <c r="H157" s="179"/>
      <c r="I157" s="179"/>
    </row>
    <row r="158" spans="2:9" x14ac:dyDescent="0.3">
      <c r="B158" s="261"/>
      <c r="C158" s="295"/>
      <c r="D158" s="300"/>
      <c r="E158" s="74"/>
      <c r="F158" s="179"/>
      <c r="G158" s="179"/>
      <c r="H158" s="179"/>
      <c r="I158" s="179"/>
    </row>
    <row r="159" spans="2:9" x14ac:dyDescent="0.3">
      <c r="B159" s="261"/>
      <c r="C159" s="295"/>
      <c r="D159" s="300"/>
      <c r="E159" s="74"/>
      <c r="F159" s="179"/>
      <c r="G159" s="179"/>
      <c r="H159" s="179"/>
      <c r="I159" s="179"/>
    </row>
    <row r="160" spans="2:9" x14ac:dyDescent="0.3">
      <c r="B160" s="261"/>
      <c r="C160" s="295"/>
      <c r="D160" s="300"/>
      <c r="E160" s="74"/>
      <c r="F160" s="179"/>
      <c r="G160" s="179"/>
      <c r="H160" s="179"/>
      <c r="I160" s="179"/>
    </row>
    <row r="161" spans="2:17" x14ac:dyDescent="0.3">
      <c r="B161" s="261"/>
      <c r="C161" s="295"/>
      <c r="D161" s="300"/>
      <c r="E161" s="74"/>
      <c r="F161" s="179"/>
      <c r="G161" s="179"/>
      <c r="H161" s="179"/>
      <c r="I161" s="179"/>
    </row>
    <row r="162" spans="2:17" x14ac:dyDescent="0.3">
      <c r="B162" s="261"/>
      <c r="C162" s="295"/>
      <c r="D162" s="300"/>
      <c r="E162" s="74"/>
      <c r="F162" s="179"/>
      <c r="G162" s="179"/>
      <c r="H162" s="179"/>
      <c r="I162" s="179"/>
    </row>
    <row r="163" spans="2:17" x14ac:dyDescent="0.3">
      <c r="B163" s="261"/>
      <c r="C163" s="295"/>
      <c r="D163" s="300"/>
      <c r="E163" s="74"/>
      <c r="F163" s="179"/>
      <c r="G163" s="179"/>
      <c r="H163" s="179"/>
      <c r="I163" s="179"/>
    </row>
    <row r="164" spans="2:17" x14ac:dyDescent="0.3">
      <c r="B164" s="261"/>
      <c r="C164" s="295"/>
      <c r="D164" s="300"/>
      <c r="E164" s="74"/>
      <c r="F164" s="179"/>
      <c r="G164" s="179"/>
      <c r="H164" s="179"/>
      <c r="I164" s="179"/>
    </row>
    <row r="165" spans="2:17" s="179" customFormat="1" x14ac:dyDescent="0.3">
      <c r="B165" s="261"/>
    </row>
    <row r="166" spans="2:17" s="179" customFormat="1" x14ac:dyDescent="0.3">
      <c r="B166" s="261"/>
    </row>
    <row r="167" spans="2:17" s="179" customFormat="1" x14ac:dyDescent="0.3">
      <c r="B167" s="261"/>
    </row>
    <row r="168" spans="2:17" s="179" customFormat="1" x14ac:dyDescent="0.3">
      <c r="B168" s="261"/>
    </row>
    <row r="169" spans="2:17" s="284" customFormat="1" x14ac:dyDescent="0.3">
      <c r="B169" s="285"/>
    </row>
    <row r="170" spans="2:17" s="179" customFormat="1" x14ac:dyDescent="0.3">
      <c r="B170" s="237" t="s">
        <v>150</v>
      </c>
      <c r="D170" s="286" t="s">
        <v>122</v>
      </c>
      <c r="F170" s="286" t="s">
        <v>123</v>
      </c>
      <c r="H170" s="286" t="s">
        <v>124</v>
      </c>
      <c r="J170" s="286" t="s">
        <v>125</v>
      </c>
    </row>
    <row r="171" spans="2:17" x14ac:dyDescent="0.3">
      <c r="C171" s="287" t="s">
        <v>126</v>
      </c>
      <c r="D171" s="74"/>
      <c r="F171" s="74"/>
      <c r="H171" s="74"/>
      <c r="J171" s="74"/>
    </row>
    <row r="172" spans="2:17" s="179" customFormat="1" x14ac:dyDescent="0.3">
      <c r="C172" s="287" t="s">
        <v>131</v>
      </c>
      <c r="D172" s="74" t="s">
        <v>132</v>
      </c>
      <c r="F172" s="74" t="s">
        <v>132</v>
      </c>
      <c r="H172" s="74" t="s">
        <v>133</v>
      </c>
      <c r="J172" s="74" t="s">
        <v>133</v>
      </c>
    </row>
    <row r="173" spans="2:17" s="179" customFormat="1" x14ac:dyDescent="0.3">
      <c r="C173" s="264"/>
    </row>
    <row r="174" spans="2:17" s="179" customFormat="1" x14ac:dyDescent="0.3">
      <c r="Q174" s="288" t="s">
        <v>134</v>
      </c>
    </row>
    <row r="175" spans="2:17" s="179" customFormat="1" x14ac:dyDescent="0.3">
      <c r="B175" s="289" t="s">
        <v>135</v>
      </c>
      <c r="C175" s="264" t="s">
        <v>1</v>
      </c>
      <c r="D175" s="286" t="str">
        <f>C175</f>
        <v>Enrollment</v>
      </c>
      <c r="F175" s="286" t="str">
        <f>D175</f>
        <v>Enrollment</v>
      </c>
      <c r="H175" s="286" t="str">
        <f>F175</f>
        <v>Enrollment</v>
      </c>
      <c r="J175" s="286" t="str">
        <f>H175</f>
        <v>Enrollment</v>
      </c>
      <c r="Q175" s="290" t="s">
        <v>136</v>
      </c>
    </row>
    <row r="176" spans="2:17" x14ac:dyDescent="0.3">
      <c r="B176" s="291"/>
      <c r="C176" s="73" t="s">
        <v>137</v>
      </c>
      <c r="D176" s="74"/>
      <c r="E176" s="75" t="s">
        <v>137</v>
      </c>
      <c r="F176" s="74"/>
      <c r="G176" s="75" t="s">
        <v>137</v>
      </c>
      <c r="H176" s="74"/>
      <c r="I176" s="75" t="s">
        <v>137</v>
      </c>
      <c r="J176" s="74"/>
      <c r="Q176" s="292" t="s">
        <v>137</v>
      </c>
    </row>
    <row r="177" spans="2:17" x14ac:dyDescent="0.3">
      <c r="B177" s="291"/>
      <c r="C177" s="73" t="s">
        <v>139</v>
      </c>
      <c r="D177" s="74"/>
      <c r="E177" s="75" t="s">
        <v>139</v>
      </c>
      <c r="F177" s="74"/>
      <c r="G177" s="75" t="s">
        <v>139</v>
      </c>
      <c r="H177" s="74"/>
      <c r="I177" s="75" t="s">
        <v>139</v>
      </c>
      <c r="J177" s="74"/>
      <c r="Q177" s="292" t="s">
        <v>139</v>
      </c>
    </row>
    <row r="178" spans="2:17" x14ac:dyDescent="0.3">
      <c r="B178" s="291"/>
      <c r="C178" s="73" t="s">
        <v>140</v>
      </c>
      <c r="D178" s="74"/>
      <c r="E178" s="75" t="s">
        <v>141</v>
      </c>
      <c r="F178" s="74"/>
      <c r="G178" s="75" t="s">
        <v>140</v>
      </c>
      <c r="H178" s="74"/>
      <c r="I178" s="75" t="s">
        <v>140</v>
      </c>
      <c r="J178" s="74"/>
      <c r="Q178" s="292" t="s">
        <v>140</v>
      </c>
    </row>
    <row r="179" spans="2:17" x14ac:dyDescent="0.3">
      <c r="B179" s="291"/>
      <c r="C179" s="73" t="s">
        <v>141</v>
      </c>
      <c r="D179" s="74"/>
      <c r="E179" s="75" t="s">
        <v>142</v>
      </c>
      <c r="F179" s="74"/>
      <c r="G179" s="75" t="s">
        <v>141</v>
      </c>
      <c r="H179" s="74"/>
      <c r="I179" s="75" t="s">
        <v>141</v>
      </c>
      <c r="J179" s="74"/>
      <c r="Q179" s="292" t="s">
        <v>141</v>
      </c>
    </row>
    <row r="180" spans="2:17" x14ac:dyDescent="0.3">
      <c r="B180" s="291"/>
      <c r="C180" s="73" t="s">
        <v>142</v>
      </c>
      <c r="D180" s="74"/>
      <c r="E180" s="75"/>
      <c r="F180" s="74"/>
      <c r="G180" s="75" t="s">
        <v>142</v>
      </c>
      <c r="H180" s="74"/>
      <c r="I180" s="75" t="s">
        <v>142</v>
      </c>
      <c r="J180" s="74"/>
      <c r="Q180" s="292" t="s">
        <v>142</v>
      </c>
    </row>
    <row r="181" spans="2:17" x14ac:dyDescent="0.3">
      <c r="B181" s="291"/>
      <c r="C181" s="73" t="s">
        <v>143</v>
      </c>
      <c r="D181" s="74"/>
      <c r="E181" s="75"/>
      <c r="F181" s="74"/>
      <c r="G181" s="75" t="s">
        <v>143</v>
      </c>
      <c r="H181" s="74"/>
      <c r="I181" s="75" t="s">
        <v>143</v>
      </c>
      <c r="J181" s="74"/>
      <c r="Q181" s="292" t="s">
        <v>143</v>
      </c>
    </row>
    <row r="182" spans="2:17" s="179" customFormat="1" x14ac:dyDescent="0.3">
      <c r="B182" s="216"/>
      <c r="Q182" s="292"/>
    </row>
    <row r="183" spans="2:17" s="289" customFormat="1" ht="15.75" thickBot="1" x14ac:dyDescent="0.35">
      <c r="B183" s="293">
        <f>SUM(C183:K183)</f>
        <v>0</v>
      </c>
      <c r="C183" s="293"/>
      <c r="D183" s="293">
        <f>SUM(D176:D182)</f>
        <v>0</v>
      </c>
      <c r="E183" s="293"/>
      <c r="F183" s="293">
        <f>SUM(F176:F182)</f>
        <v>0</v>
      </c>
      <c r="G183" s="293"/>
      <c r="H183" s="293">
        <f>SUM(H176:H182)</f>
        <v>0</v>
      </c>
      <c r="I183" s="293"/>
      <c r="J183" s="293">
        <f>SUM(J176:J182)</f>
        <v>0</v>
      </c>
      <c r="Q183" s="294"/>
    </row>
    <row r="184" spans="2:17" s="179" customFormat="1" x14ac:dyDescent="0.3">
      <c r="Q184" s="292"/>
    </row>
    <row r="185" spans="2:17" s="179" customFormat="1" x14ac:dyDescent="0.3">
      <c r="C185" s="264" t="s">
        <v>144</v>
      </c>
      <c r="D185" s="286" t="str">
        <f>C185</f>
        <v>CURRENT Rates</v>
      </c>
      <c r="F185" s="286" t="str">
        <f>D185</f>
        <v>CURRENT Rates</v>
      </c>
      <c r="H185" s="286" t="str">
        <f>F185</f>
        <v>CURRENT Rates</v>
      </c>
      <c r="J185" s="286" t="str">
        <f>H185</f>
        <v>CURRENT Rates</v>
      </c>
    </row>
    <row r="186" spans="2:17" x14ac:dyDescent="0.3">
      <c r="B186" s="261"/>
      <c r="C186" s="76" t="str">
        <f>C176</f>
        <v>Subscriber Only</v>
      </c>
      <c r="D186" s="77"/>
      <c r="E186" s="78" t="str">
        <f>E176</f>
        <v>Subscriber Only</v>
      </c>
      <c r="F186" s="77"/>
      <c r="G186" s="78" t="str">
        <f>G176</f>
        <v>Subscriber Only</v>
      </c>
      <c r="H186" s="77"/>
      <c r="I186" s="78" t="str">
        <f>I176</f>
        <v>Subscriber Only</v>
      </c>
      <c r="J186" s="77"/>
    </row>
    <row r="187" spans="2:17" x14ac:dyDescent="0.3">
      <c r="B187" s="261"/>
      <c r="C187" s="76" t="str">
        <f t="shared" ref="C187" si="24">C177</f>
        <v>Subscriber + Spouse</v>
      </c>
      <c r="D187" s="77"/>
      <c r="E187" s="78" t="str">
        <f t="shared" ref="E187" si="25">E177</f>
        <v>Subscriber + Spouse</v>
      </c>
      <c r="F187" s="77"/>
      <c r="G187" s="78" t="str">
        <f t="shared" ref="G187:G191" si="26">G177</f>
        <v>Subscriber + Spouse</v>
      </c>
      <c r="H187" s="77"/>
      <c r="I187" s="78" t="str">
        <f t="shared" ref="I187:I191" si="27">I177</f>
        <v>Subscriber + Spouse</v>
      </c>
      <c r="J187" s="77"/>
    </row>
    <row r="188" spans="2:17" x14ac:dyDescent="0.3">
      <c r="B188" s="261"/>
      <c r="C188" s="76" t="str">
        <f t="shared" ref="C188" si="28">C178</f>
        <v>Subscriber + Child</v>
      </c>
      <c r="D188" s="77"/>
      <c r="E188" s="78" t="str">
        <f t="shared" ref="E188" si="29">E178</f>
        <v>Subscriber + Child(ren)</v>
      </c>
      <c r="F188" s="77"/>
      <c r="G188" s="78" t="str">
        <f t="shared" si="26"/>
        <v>Subscriber + Child</v>
      </c>
      <c r="H188" s="77"/>
      <c r="I188" s="78" t="str">
        <f t="shared" si="27"/>
        <v>Subscriber + Child</v>
      </c>
      <c r="J188" s="77"/>
    </row>
    <row r="189" spans="2:17" x14ac:dyDescent="0.3">
      <c r="B189" s="261"/>
      <c r="C189" s="76" t="str">
        <f t="shared" ref="C189" si="30">C179</f>
        <v>Subscriber + Child(ren)</v>
      </c>
      <c r="D189" s="77"/>
      <c r="E189" s="78" t="str">
        <f t="shared" ref="E189" si="31">E179</f>
        <v>Family</v>
      </c>
      <c r="F189" s="77"/>
      <c r="G189" s="78" t="str">
        <f t="shared" si="26"/>
        <v>Subscriber + Child(ren)</v>
      </c>
      <c r="H189" s="77"/>
      <c r="I189" s="78" t="str">
        <f t="shared" si="27"/>
        <v>Subscriber + Child(ren)</v>
      </c>
      <c r="J189" s="77"/>
    </row>
    <row r="190" spans="2:17" x14ac:dyDescent="0.3">
      <c r="B190" s="261"/>
      <c r="C190" s="76" t="str">
        <f t="shared" ref="C190" si="32">C180</f>
        <v>Family</v>
      </c>
      <c r="D190" s="79"/>
      <c r="E190" s="78">
        <f t="shared" ref="E190" si="33">E180</f>
        <v>0</v>
      </c>
      <c r="F190" s="79"/>
      <c r="G190" s="78" t="str">
        <f t="shared" si="26"/>
        <v>Family</v>
      </c>
      <c r="H190" s="79"/>
      <c r="I190" s="78" t="str">
        <f t="shared" si="27"/>
        <v>Family</v>
      </c>
      <c r="J190" s="79"/>
    </row>
    <row r="191" spans="2:17" x14ac:dyDescent="0.3">
      <c r="B191" s="261"/>
      <c r="C191" s="76" t="str">
        <f t="shared" ref="C191" si="34">C181</f>
        <v>Medicare</v>
      </c>
      <c r="D191" s="79"/>
      <c r="E191" s="78">
        <f t="shared" ref="E191" si="35">E181</f>
        <v>0</v>
      </c>
      <c r="F191" s="79"/>
      <c r="G191" s="78" t="str">
        <f t="shared" si="26"/>
        <v>Medicare</v>
      </c>
      <c r="H191" s="79"/>
      <c r="I191" s="78" t="str">
        <f t="shared" si="27"/>
        <v>Medicare</v>
      </c>
      <c r="J191" s="79"/>
    </row>
    <row r="192" spans="2:17" s="179" customFormat="1" x14ac:dyDescent="0.3">
      <c r="B192" s="261"/>
      <c r="C192" s="261"/>
    </row>
    <row r="193" spans="2:9" s="179" customFormat="1" x14ac:dyDescent="0.3">
      <c r="B193" s="261"/>
      <c r="C193" s="261"/>
    </row>
    <row r="194" spans="2:9" s="179" customFormat="1" x14ac:dyDescent="0.3">
      <c r="B194" s="261"/>
      <c r="C194" s="261"/>
    </row>
    <row r="195" spans="2:9" s="179" customFormat="1" x14ac:dyDescent="0.3">
      <c r="B195" s="264" t="s">
        <v>145</v>
      </c>
    </row>
    <row r="196" spans="2:9" s="179" customFormat="1" x14ac:dyDescent="0.3">
      <c r="B196" s="288" t="s">
        <v>146</v>
      </c>
    </row>
    <row r="197" spans="2:9" s="179" customFormat="1" x14ac:dyDescent="0.3">
      <c r="B197" s="261"/>
    </row>
    <row r="198" spans="2:9" x14ac:dyDescent="0.3">
      <c r="B198" s="261"/>
      <c r="C198" s="271" t="s">
        <v>147</v>
      </c>
      <c r="D198" s="271" t="s">
        <v>148</v>
      </c>
      <c r="E198" s="271" t="s">
        <v>37</v>
      </c>
      <c r="F198" s="179"/>
      <c r="G198" s="179"/>
      <c r="H198" s="179"/>
      <c r="I198" s="179"/>
    </row>
    <row r="199" spans="2:9" x14ac:dyDescent="0.3">
      <c r="B199" s="261">
        <v>1</v>
      </c>
      <c r="C199" s="295"/>
      <c r="D199" s="296" t="str">
        <f>LEFT(C199,3)</f>
        <v/>
      </c>
      <c r="E199" s="74" t="str">
        <f>D199</f>
        <v/>
      </c>
      <c r="F199" s="179"/>
      <c r="G199" s="179"/>
      <c r="H199" s="179"/>
      <c r="I199" s="179"/>
    </row>
    <row r="200" spans="2:9" x14ac:dyDescent="0.3">
      <c r="B200" s="261">
        <v>2</v>
      </c>
      <c r="C200" s="295"/>
      <c r="D200" s="296" t="str">
        <f t="shared" ref="D200:D223" si="36">LEFT(C200,3)</f>
        <v/>
      </c>
      <c r="E200" s="74" t="str">
        <f t="shared" ref="E200:E203" si="37">D200</f>
        <v/>
      </c>
      <c r="F200" s="179"/>
      <c r="G200" s="179"/>
      <c r="H200" s="179"/>
      <c r="I200" s="179"/>
    </row>
    <row r="201" spans="2:9" x14ac:dyDescent="0.3">
      <c r="B201" s="261">
        <v>3</v>
      </c>
      <c r="C201" s="295"/>
      <c r="D201" s="296" t="str">
        <f t="shared" si="36"/>
        <v/>
      </c>
      <c r="E201" s="74" t="str">
        <f t="shared" si="37"/>
        <v/>
      </c>
      <c r="F201" s="179"/>
      <c r="G201" s="179"/>
      <c r="H201" s="179"/>
      <c r="I201" s="179"/>
    </row>
    <row r="202" spans="2:9" x14ac:dyDescent="0.3">
      <c r="B202" s="261">
        <v>4</v>
      </c>
      <c r="C202" s="295"/>
      <c r="D202" s="296" t="str">
        <f t="shared" si="36"/>
        <v/>
      </c>
      <c r="E202" s="74" t="str">
        <f t="shared" si="37"/>
        <v/>
      </c>
      <c r="F202" s="179"/>
      <c r="G202" s="179"/>
      <c r="H202" s="179"/>
      <c r="I202" s="179"/>
    </row>
    <row r="203" spans="2:9" x14ac:dyDescent="0.3">
      <c r="B203" s="261">
        <v>5</v>
      </c>
      <c r="C203" s="295"/>
      <c r="D203" s="296" t="str">
        <f t="shared" si="36"/>
        <v/>
      </c>
      <c r="E203" s="74" t="str">
        <f t="shared" si="37"/>
        <v/>
      </c>
      <c r="F203" s="179"/>
      <c r="G203" s="179"/>
      <c r="H203" s="179"/>
      <c r="I203" s="179"/>
    </row>
    <row r="204" spans="2:9" x14ac:dyDescent="0.3">
      <c r="B204" s="261">
        <v>6</v>
      </c>
      <c r="C204" s="295"/>
      <c r="D204" s="296" t="str">
        <f t="shared" si="36"/>
        <v/>
      </c>
      <c r="E204" s="74"/>
      <c r="F204" s="179"/>
      <c r="G204" s="179"/>
      <c r="H204" s="179"/>
      <c r="I204" s="179"/>
    </row>
    <row r="205" spans="2:9" x14ac:dyDescent="0.3">
      <c r="B205" s="261">
        <v>7</v>
      </c>
      <c r="C205" s="295"/>
      <c r="D205" s="296" t="str">
        <f t="shared" si="36"/>
        <v/>
      </c>
      <c r="E205" s="74"/>
      <c r="F205" s="179"/>
      <c r="G205" s="179"/>
      <c r="H205" s="179"/>
      <c r="I205" s="179"/>
    </row>
    <row r="206" spans="2:9" x14ac:dyDescent="0.3">
      <c r="B206" s="261">
        <v>8</v>
      </c>
      <c r="C206" s="295"/>
      <c r="D206" s="296" t="str">
        <f t="shared" si="36"/>
        <v/>
      </c>
      <c r="E206" s="74"/>
      <c r="F206" s="179"/>
      <c r="G206" s="179"/>
      <c r="H206" s="179"/>
      <c r="I206" s="179"/>
    </row>
    <row r="207" spans="2:9" x14ac:dyDescent="0.3">
      <c r="B207" s="261">
        <v>9</v>
      </c>
      <c r="C207" s="295"/>
      <c r="D207" s="296" t="str">
        <f t="shared" si="36"/>
        <v/>
      </c>
      <c r="E207" s="74"/>
      <c r="F207" s="179"/>
      <c r="G207" s="179"/>
      <c r="H207" s="179"/>
      <c r="I207" s="179"/>
    </row>
    <row r="208" spans="2:9" x14ac:dyDescent="0.3">
      <c r="B208" s="261">
        <v>10</v>
      </c>
      <c r="C208" s="295"/>
      <c r="D208" s="296" t="str">
        <f t="shared" si="36"/>
        <v/>
      </c>
      <c r="E208" s="74"/>
      <c r="F208" s="179"/>
      <c r="G208" s="179"/>
      <c r="H208" s="179"/>
      <c r="I208" s="179"/>
    </row>
    <row r="209" spans="2:9" x14ac:dyDescent="0.3">
      <c r="B209" s="261">
        <v>11</v>
      </c>
      <c r="C209" s="295"/>
      <c r="D209" s="296" t="str">
        <f t="shared" si="36"/>
        <v/>
      </c>
      <c r="E209" s="74"/>
      <c r="F209" s="179"/>
      <c r="G209" s="179"/>
      <c r="H209" s="179"/>
      <c r="I209" s="179"/>
    </row>
    <row r="210" spans="2:9" x14ac:dyDescent="0.3">
      <c r="B210" s="261">
        <v>12</v>
      </c>
      <c r="C210" s="295"/>
      <c r="D210" s="296" t="str">
        <f t="shared" si="36"/>
        <v/>
      </c>
      <c r="E210" s="74"/>
      <c r="F210" s="179"/>
      <c r="G210" s="179"/>
      <c r="H210" s="179"/>
      <c r="I210" s="179"/>
    </row>
    <row r="211" spans="2:9" x14ac:dyDescent="0.3">
      <c r="B211" s="261">
        <v>13</v>
      </c>
      <c r="C211" s="295"/>
      <c r="D211" s="296" t="str">
        <f t="shared" si="36"/>
        <v/>
      </c>
      <c r="E211" s="74"/>
      <c r="F211" s="179"/>
      <c r="G211" s="179"/>
      <c r="H211" s="179"/>
      <c r="I211" s="179"/>
    </row>
    <row r="212" spans="2:9" x14ac:dyDescent="0.3">
      <c r="B212" s="261">
        <v>14</v>
      </c>
      <c r="C212" s="295"/>
      <c r="D212" s="296" t="str">
        <f t="shared" si="36"/>
        <v/>
      </c>
      <c r="E212" s="74"/>
      <c r="F212" s="179"/>
      <c r="G212" s="179"/>
      <c r="H212" s="179"/>
      <c r="I212" s="179"/>
    </row>
    <row r="213" spans="2:9" x14ac:dyDescent="0.3">
      <c r="B213" s="261">
        <v>15</v>
      </c>
      <c r="C213" s="295"/>
      <c r="D213" s="296" t="str">
        <f t="shared" si="36"/>
        <v/>
      </c>
      <c r="E213" s="74"/>
      <c r="F213" s="179"/>
      <c r="G213" s="179"/>
      <c r="H213" s="179"/>
      <c r="I213" s="179"/>
    </row>
    <row r="214" spans="2:9" x14ac:dyDescent="0.3">
      <c r="B214" s="261">
        <v>16</v>
      </c>
      <c r="C214" s="295"/>
      <c r="D214" s="296" t="str">
        <f t="shared" si="36"/>
        <v/>
      </c>
      <c r="E214" s="74"/>
      <c r="F214" s="179"/>
      <c r="G214" s="179"/>
      <c r="H214" s="179"/>
      <c r="I214" s="179"/>
    </row>
    <row r="215" spans="2:9" x14ac:dyDescent="0.3">
      <c r="B215" s="261">
        <v>17</v>
      </c>
      <c r="C215" s="295"/>
      <c r="D215" s="296" t="str">
        <f t="shared" si="36"/>
        <v/>
      </c>
      <c r="E215" s="74"/>
      <c r="F215" s="179"/>
      <c r="G215" s="179"/>
      <c r="H215" s="179"/>
      <c r="I215" s="179"/>
    </row>
    <row r="216" spans="2:9" x14ac:dyDescent="0.3">
      <c r="B216" s="261">
        <v>18</v>
      </c>
      <c r="C216" s="295"/>
      <c r="D216" s="296" t="str">
        <f t="shared" si="36"/>
        <v/>
      </c>
      <c r="E216" s="74"/>
      <c r="F216" s="179"/>
      <c r="G216" s="179"/>
      <c r="H216" s="179"/>
      <c r="I216" s="179"/>
    </row>
    <row r="217" spans="2:9" x14ac:dyDescent="0.3">
      <c r="B217" s="261">
        <v>19</v>
      </c>
      <c r="C217" s="295"/>
      <c r="D217" s="296" t="str">
        <f t="shared" si="36"/>
        <v/>
      </c>
      <c r="E217" s="74"/>
      <c r="F217" s="179"/>
      <c r="G217" s="179"/>
      <c r="H217" s="179"/>
      <c r="I217" s="179"/>
    </row>
    <row r="218" spans="2:9" x14ac:dyDescent="0.3">
      <c r="B218" s="261">
        <v>20</v>
      </c>
      <c r="C218" s="295"/>
      <c r="D218" s="296" t="str">
        <f t="shared" si="36"/>
        <v/>
      </c>
      <c r="E218" s="74"/>
      <c r="F218" s="179"/>
      <c r="G218" s="179"/>
      <c r="H218" s="179"/>
      <c r="I218" s="179"/>
    </row>
    <row r="219" spans="2:9" x14ac:dyDescent="0.3">
      <c r="B219" s="261">
        <v>21</v>
      </c>
      <c r="C219" s="295"/>
      <c r="D219" s="296" t="str">
        <f t="shared" si="36"/>
        <v/>
      </c>
      <c r="E219" s="74"/>
      <c r="F219" s="179"/>
      <c r="G219" s="179"/>
      <c r="H219" s="179"/>
      <c r="I219" s="179"/>
    </row>
    <row r="220" spans="2:9" x14ac:dyDescent="0.3">
      <c r="B220" s="261">
        <v>22</v>
      </c>
      <c r="C220" s="295"/>
      <c r="D220" s="296" t="str">
        <f t="shared" si="36"/>
        <v/>
      </c>
      <c r="E220" s="74"/>
      <c r="F220" s="179"/>
      <c r="G220" s="179"/>
      <c r="H220" s="179"/>
      <c r="I220" s="179"/>
    </row>
    <row r="221" spans="2:9" x14ac:dyDescent="0.3">
      <c r="B221" s="261">
        <v>23</v>
      </c>
      <c r="C221" s="295"/>
      <c r="D221" s="296" t="str">
        <f t="shared" si="36"/>
        <v/>
      </c>
      <c r="E221" s="74"/>
      <c r="F221" s="179"/>
      <c r="G221" s="179"/>
      <c r="H221" s="179"/>
      <c r="I221" s="179"/>
    </row>
    <row r="222" spans="2:9" x14ac:dyDescent="0.3">
      <c r="B222" s="261">
        <v>24</v>
      </c>
      <c r="C222" s="295"/>
      <c r="D222" s="296" t="str">
        <f t="shared" si="36"/>
        <v/>
      </c>
      <c r="E222" s="74"/>
      <c r="F222" s="179"/>
      <c r="G222" s="179"/>
      <c r="H222" s="179"/>
      <c r="I222" s="179"/>
    </row>
    <row r="223" spans="2:9" x14ac:dyDescent="0.3">
      <c r="B223" s="261">
        <v>25</v>
      </c>
      <c r="C223" s="295"/>
      <c r="D223" s="296" t="str">
        <f t="shared" si="36"/>
        <v/>
      </c>
      <c r="E223" s="74"/>
      <c r="F223" s="179"/>
      <c r="G223" s="179"/>
      <c r="H223" s="179"/>
      <c r="I223" s="179"/>
    </row>
  </sheetData>
  <autoFilter ref="C35:F93" xr:uid="{1BD1D9B3-7510-43A4-9B02-9096676B3148}"/>
  <phoneticPr fontId="38" type="noConversion"/>
  <dataValidations count="3">
    <dataValidation type="list" allowBlank="1" showInputMessage="1" sqref="C117:C122 I117:I122 G117:G122 E117:E122 C176:C181 I176:I181 G176:G181 E176:E181" xr:uid="{EFE52F7E-C443-49FF-BD03-037D8083BEDE}">
      <formula1>$Q$117:$Q$125</formula1>
    </dataValidation>
    <dataValidation type="list" allowBlank="1" showInputMessage="1" sqref="C36:C93" xr:uid="{F8FE896D-60BF-4230-A07B-341B0DA97E06}">
      <formula1>"&lt;Select One&gt;,Technical,Financial,Price"</formula1>
    </dataValidation>
    <dataValidation type="list" allowBlank="1" showInputMessage="1" sqref="D113 F113 H113 J113 D172 F172 H172 J172" xr:uid="{B7E13F89-E042-49C0-82B4-B160D5DFD5B3}">
      <formula1>"Self-Insured,Fully-Insured,Level Funding,Minimum Premium Arrangement"</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4B23-DE59-4328-9C5D-7591BA54F955}">
  <sheetPr>
    <tabColor rgb="FFC00000"/>
  </sheetPr>
  <dimension ref="A1:E63"/>
  <sheetViews>
    <sheetView tabSelected="1" zoomScaleNormal="100" workbookViewId="0"/>
  </sheetViews>
  <sheetFormatPr defaultColWidth="8.625" defaultRowHeight="16.5" x14ac:dyDescent="0.3"/>
  <cols>
    <col min="1" max="1" width="1.5" style="1" customWidth="1"/>
    <col min="2" max="2" width="26.625" style="1" customWidth="1"/>
    <col min="3" max="3" width="77.625" style="1" customWidth="1"/>
    <col min="4" max="4" width="52.375" style="1" customWidth="1"/>
    <col min="5" max="16384" width="8.625" style="1"/>
  </cols>
  <sheetData>
    <row r="1" spans="1:5" ht="17.25" x14ac:dyDescent="0.3">
      <c r="B1" s="20" t="str">
        <f>INPUT!$C$3</f>
        <v>Albemarle</v>
      </c>
      <c r="C1" s="21"/>
      <c r="D1" s="2"/>
      <c r="E1" s="2"/>
    </row>
    <row r="2" spans="1:5" ht="17.25" x14ac:dyDescent="0.3">
      <c r="B2" s="20" t="str">
        <f>INPUT!$D$11</f>
        <v>RFP#&lt;######&gt;</v>
      </c>
      <c r="C2" s="21"/>
      <c r="D2" s="2"/>
      <c r="E2" s="2"/>
    </row>
    <row r="3" spans="1:5" ht="17.25" x14ac:dyDescent="0.3">
      <c r="B3" s="20" t="str">
        <f>INPUT!$C$23</f>
        <v>Vision</v>
      </c>
      <c r="C3" s="199"/>
      <c r="D3" s="2"/>
      <c r="E3" s="2"/>
    </row>
    <row r="4" spans="1:5" s="22" customFormat="1" ht="17.25" x14ac:dyDescent="0.3">
      <c r="B4" s="28" t="s">
        <v>151</v>
      </c>
      <c r="D4" s="26"/>
      <c r="E4" s="26"/>
    </row>
    <row r="5" spans="1:5" x14ac:dyDescent="0.3">
      <c r="D5" s="2"/>
      <c r="E5" s="2"/>
    </row>
    <row r="6" spans="1:5" ht="18" thickBot="1" x14ac:dyDescent="0.35">
      <c r="B6" s="200" t="s">
        <v>152</v>
      </c>
      <c r="C6" s="200"/>
      <c r="D6" s="200"/>
      <c r="E6" s="2"/>
    </row>
    <row r="7" spans="1:5" ht="34.35" customHeight="1" thickTop="1" x14ac:dyDescent="0.3">
      <c r="A7" s="322"/>
      <c r="B7" s="323" t="s">
        <v>153</v>
      </c>
      <c r="C7" s="377" t="s">
        <v>154</v>
      </c>
      <c r="D7" s="378"/>
      <c r="E7" s="2"/>
    </row>
    <row r="8" spans="1:5" ht="31.35" customHeight="1" x14ac:dyDescent="0.3">
      <c r="A8" s="322"/>
      <c r="B8" s="324" t="s">
        <v>155</v>
      </c>
      <c r="C8" s="379" t="str">
        <f>"The following Proposal Forms in this workbook will be used to gather vendor responses in regards to your capabilities to provide the required services of this RFP to "&amp;$B$1&amp;". Your responses will be compared and evaluated against the other vendors' responses. "</f>
        <v xml:space="preserve">The following Proposal Forms in this workbook will be used to gather vendor responses in regards to your capabilities to provide the required services of this RFP to Albemarle. Your responses will be compared and evaluated against the other vendors' responses. </v>
      </c>
      <c r="D8" s="380"/>
      <c r="E8" s="2"/>
    </row>
    <row r="9" spans="1:5" ht="102" customHeight="1" x14ac:dyDescent="0.3">
      <c r="A9" s="322"/>
      <c r="B9" s="325"/>
      <c r="C9" s="381" t="s">
        <v>156</v>
      </c>
      <c r="D9" s="382"/>
      <c r="E9" s="2"/>
    </row>
    <row r="10" spans="1:5" ht="250.5" customHeight="1" x14ac:dyDescent="0.3">
      <c r="B10" s="326" t="s">
        <v>157</v>
      </c>
      <c r="C10" s="383" t="s">
        <v>158</v>
      </c>
      <c r="D10" s="384"/>
      <c r="E10" s="2"/>
    </row>
    <row r="11" spans="1:5" x14ac:dyDescent="0.3">
      <c r="B11" s="327" t="s">
        <v>159</v>
      </c>
      <c r="C11" s="385"/>
      <c r="D11" s="386"/>
      <c r="E11" s="2"/>
    </row>
    <row r="12" spans="1:5" x14ac:dyDescent="0.3">
      <c r="B12" s="328" t="s">
        <v>160</v>
      </c>
      <c r="C12" s="387" t="str">
        <f>INPUT!$C$23</f>
        <v>Vision</v>
      </c>
      <c r="D12" s="388"/>
      <c r="E12" s="2"/>
    </row>
    <row r="13" spans="1:5" x14ac:dyDescent="0.3">
      <c r="B13" s="328" t="s">
        <v>161</v>
      </c>
      <c r="C13" s="389">
        <f>INPUT!$C$8</f>
        <v>46753</v>
      </c>
      <c r="D13" s="390"/>
      <c r="E13" s="2"/>
    </row>
    <row r="14" spans="1:5" x14ac:dyDescent="0.3">
      <c r="B14" s="329" t="s">
        <v>162</v>
      </c>
      <c r="C14" s="330" t="s">
        <v>163</v>
      </c>
      <c r="D14" s="331" t="s">
        <v>164</v>
      </c>
      <c r="E14" s="2"/>
    </row>
    <row r="15" spans="1:5" x14ac:dyDescent="0.3">
      <c r="B15" s="332"/>
      <c r="C15" s="333" t="s">
        <v>50</v>
      </c>
      <c r="D15" s="334" t="s">
        <v>1259</v>
      </c>
      <c r="E15" s="2"/>
    </row>
    <row r="16" spans="1:5" x14ac:dyDescent="0.3">
      <c r="B16" s="335"/>
      <c r="C16" s="336" t="s">
        <v>165</v>
      </c>
      <c r="D16" s="337" t="s">
        <v>1260</v>
      </c>
    </row>
    <row r="17" spans="2:4" x14ac:dyDescent="0.3">
      <c r="B17" s="329" t="s">
        <v>166</v>
      </c>
      <c r="C17" s="391" t="s">
        <v>127</v>
      </c>
      <c r="D17" s="392"/>
    </row>
    <row r="18" spans="2:4" x14ac:dyDescent="0.3">
      <c r="B18" s="332"/>
      <c r="C18" s="375"/>
      <c r="D18" s="376"/>
    </row>
    <row r="19" spans="2:4" x14ac:dyDescent="0.3">
      <c r="B19" s="332"/>
      <c r="C19" s="375"/>
      <c r="D19" s="376"/>
    </row>
    <row r="20" spans="2:4" x14ac:dyDescent="0.3">
      <c r="B20" s="332"/>
      <c r="C20" s="375"/>
      <c r="D20" s="376"/>
    </row>
    <row r="21" spans="2:4" x14ac:dyDescent="0.3">
      <c r="B21" s="332"/>
      <c r="C21" s="375"/>
      <c r="D21" s="376"/>
    </row>
    <row r="22" spans="2:4" x14ac:dyDescent="0.3">
      <c r="B22" s="332"/>
      <c r="C22" s="375"/>
      <c r="D22" s="376"/>
    </row>
    <row r="23" spans="2:4" x14ac:dyDescent="0.3">
      <c r="B23" s="332"/>
      <c r="C23" s="375"/>
      <c r="D23" s="376"/>
    </row>
    <row r="24" spans="2:4" x14ac:dyDescent="0.3">
      <c r="B24" s="335"/>
      <c r="C24" s="393"/>
      <c r="D24" s="394"/>
    </row>
    <row r="25" spans="2:4" x14ac:dyDescent="0.3">
      <c r="B25" s="329" t="s">
        <v>167</v>
      </c>
      <c r="C25" s="456" t="s">
        <v>127</v>
      </c>
      <c r="D25" s="457"/>
    </row>
    <row r="26" spans="2:4" x14ac:dyDescent="0.3">
      <c r="B26" s="332"/>
      <c r="C26" s="375"/>
      <c r="D26" s="376"/>
    </row>
    <row r="27" spans="2:4" x14ac:dyDescent="0.3">
      <c r="B27" s="332"/>
      <c r="C27" s="375"/>
      <c r="D27" s="376"/>
    </row>
    <row r="28" spans="2:4" x14ac:dyDescent="0.3">
      <c r="B28" s="332"/>
      <c r="C28" s="375"/>
      <c r="D28" s="376"/>
    </row>
    <row r="29" spans="2:4" x14ac:dyDescent="0.3">
      <c r="B29" s="332"/>
      <c r="C29" s="375"/>
      <c r="D29" s="376"/>
    </row>
    <row r="30" spans="2:4" x14ac:dyDescent="0.3">
      <c r="B30" s="332"/>
      <c r="C30" s="375"/>
      <c r="D30" s="376"/>
    </row>
    <row r="31" spans="2:4" x14ac:dyDescent="0.3">
      <c r="B31" s="332"/>
      <c r="C31" s="375"/>
      <c r="D31" s="376"/>
    </row>
    <row r="32" spans="2:4" x14ac:dyDescent="0.3">
      <c r="B32" s="332"/>
      <c r="C32" s="401"/>
      <c r="D32" s="402"/>
    </row>
    <row r="33" spans="2:4" x14ac:dyDescent="0.3">
      <c r="B33" s="328" t="s">
        <v>168</v>
      </c>
      <c r="C33" s="387" t="str">
        <f>INPUT!F23</f>
        <v>Three (3) Years</v>
      </c>
      <c r="D33" s="388"/>
    </row>
    <row r="34" spans="2:4" x14ac:dyDescent="0.3">
      <c r="B34" s="361" t="s">
        <v>169</v>
      </c>
      <c r="C34" s="387"/>
      <c r="D34" s="388"/>
    </row>
    <row r="35" spans="2:4" x14ac:dyDescent="0.3">
      <c r="B35" s="361" t="s">
        <v>170</v>
      </c>
      <c r="C35" s="403"/>
      <c r="D35" s="404"/>
    </row>
    <row r="36" spans="2:4" x14ac:dyDescent="0.3">
      <c r="B36" s="361" t="s">
        <v>171</v>
      </c>
      <c r="C36" s="403"/>
      <c r="D36" s="404"/>
    </row>
    <row r="37" spans="2:4" x14ac:dyDescent="0.3">
      <c r="B37" s="338" t="s">
        <v>172</v>
      </c>
      <c r="C37" s="339" t="s">
        <v>173</v>
      </c>
      <c r="D37" s="340" t="s">
        <v>174</v>
      </c>
    </row>
    <row r="38" spans="2:4" x14ac:dyDescent="0.3">
      <c r="B38" s="341"/>
      <c r="C38" s="342" t="s">
        <v>175</v>
      </c>
      <c r="D38" s="343"/>
    </row>
    <row r="39" spans="2:4" x14ac:dyDescent="0.3">
      <c r="B39" s="341"/>
      <c r="C39" s="342" t="s">
        <v>176</v>
      </c>
      <c r="D39" s="343"/>
    </row>
    <row r="40" spans="2:4" x14ac:dyDescent="0.3">
      <c r="B40" s="341"/>
      <c r="C40" s="342" t="s">
        <v>177</v>
      </c>
      <c r="D40" s="343"/>
    </row>
    <row r="41" spans="2:4" x14ac:dyDescent="0.3">
      <c r="B41" s="341"/>
      <c r="C41" s="342" t="s">
        <v>178</v>
      </c>
      <c r="D41" s="343"/>
    </row>
    <row r="42" spans="2:4" x14ac:dyDescent="0.3">
      <c r="B42" s="341"/>
      <c r="C42" s="342" t="s">
        <v>179</v>
      </c>
      <c r="D42" s="343"/>
    </row>
    <row r="43" spans="2:4" ht="33" x14ac:dyDescent="0.3">
      <c r="B43" s="341"/>
      <c r="C43" s="342" t="s">
        <v>180</v>
      </c>
      <c r="D43" s="343"/>
    </row>
    <row r="44" spans="2:4" x14ac:dyDescent="0.3">
      <c r="B44" s="341"/>
      <c r="C44" s="342" t="s">
        <v>181</v>
      </c>
      <c r="D44" s="343"/>
    </row>
    <row r="45" spans="2:4" x14ac:dyDescent="0.3">
      <c r="B45" s="341"/>
      <c r="C45" s="342" t="s">
        <v>182</v>
      </c>
      <c r="D45" s="343"/>
    </row>
    <row r="46" spans="2:4" x14ac:dyDescent="0.3">
      <c r="B46" s="341"/>
      <c r="C46" s="342" t="s">
        <v>183</v>
      </c>
      <c r="D46" s="343"/>
    </row>
    <row r="47" spans="2:4" x14ac:dyDescent="0.3">
      <c r="B47" s="341"/>
      <c r="C47" s="342" t="s">
        <v>184</v>
      </c>
      <c r="D47" s="343"/>
    </row>
    <row r="48" spans="2:4" x14ac:dyDescent="0.3">
      <c r="B48" s="341"/>
      <c r="C48" s="342" t="s">
        <v>185</v>
      </c>
      <c r="D48" s="343"/>
    </row>
    <row r="49" spans="2:4" x14ac:dyDescent="0.3">
      <c r="B49" s="344"/>
      <c r="C49" s="345" t="s">
        <v>186</v>
      </c>
      <c r="D49" s="346">
        <f>INPUT!$C$8</f>
        <v>46753</v>
      </c>
    </row>
    <row r="50" spans="2:4" x14ac:dyDescent="0.3">
      <c r="B50" s="347" t="s">
        <v>187</v>
      </c>
      <c r="C50" s="348" t="s">
        <v>188</v>
      </c>
      <c r="D50" s="349" t="s">
        <v>189</v>
      </c>
    </row>
    <row r="51" spans="2:4" x14ac:dyDescent="0.3">
      <c r="B51" s="350"/>
      <c r="C51" s="351" t="s">
        <v>190</v>
      </c>
      <c r="D51" s="352" t="s">
        <v>189</v>
      </c>
    </row>
    <row r="52" spans="2:4" x14ac:dyDescent="0.3">
      <c r="B52" s="350"/>
      <c r="C52" s="351" t="s">
        <v>191</v>
      </c>
      <c r="D52" s="352" t="s">
        <v>189</v>
      </c>
    </row>
    <row r="53" spans="2:4" x14ac:dyDescent="0.3">
      <c r="B53" s="350"/>
      <c r="C53" s="351" t="s">
        <v>192</v>
      </c>
      <c r="D53" s="352" t="s">
        <v>189</v>
      </c>
    </row>
    <row r="54" spans="2:4" x14ac:dyDescent="0.3">
      <c r="B54" s="350"/>
      <c r="C54" s="351" t="s">
        <v>193</v>
      </c>
      <c r="D54" s="352" t="s">
        <v>189</v>
      </c>
    </row>
    <row r="55" spans="2:4" x14ac:dyDescent="0.3">
      <c r="B55" s="353"/>
      <c r="C55" s="354" t="s">
        <v>194</v>
      </c>
      <c r="D55" s="355" t="s">
        <v>195</v>
      </c>
    </row>
    <row r="56" spans="2:4" ht="53.45" customHeight="1" x14ac:dyDescent="0.3">
      <c r="B56" s="362" t="s">
        <v>196</v>
      </c>
      <c r="C56" s="405" t="s">
        <v>197</v>
      </c>
      <c r="D56" s="406"/>
    </row>
    <row r="57" spans="2:4" x14ac:dyDescent="0.3">
      <c r="B57" s="362" t="s">
        <v>198</v>
      </c>
      <c r="C57" s="395"/>
      <c r="D57" s="396"/>
    </row>
    <row r="58" spans="2:4" x14ac:dyDescent="0.3">
      <c r="B58" s="362" t="s">
        <v>199</v>
      </c>
      <c r="C58" s="397"/>
      <c r="D58" s="398"/>
    </row>
    <row r="59" spans="2:4" x14ac:dyDescent="0.3">
      <c r="B59" s="362" t="s">
        <v>200</v>
      </c>
      <c r="C59" s="399"/>
      <c r="D59" s="400"/>
    </row>
    <row r="61" spans="2:4" ht="18" thickBot="1" x14ac:dyDescent="0.35">
      <c r="B61" s="3" t="s">
        <v>201</v>
      </c>
      <c r="C61" s="4"/>
    </row>
    <row r="62" spans="2:4" ht="26.1" customHeight="1" x14ac:dyDescent="0.3">
      <c r="B62" s="19" t="s">
        <v>202</v>
      </c>
      <c r="C62" s="156"/>
    </row>
    <row r="63" spans="2:4" ht="33" x14ac:dyDescent="0.3">
      <c r="B63" s="19" t="s">
        <v>203</v>
      </c>
      <c r="C63" s="157"/>
    </row>
  </sheetData>
  <sheetProtection formatCells="0" formatColumns="0" formatRows="0" autoFilter="0"/>
  <mergeCells count="31">
    <mergeCell ref="C57:D57"/>
    <mergeCell ref="C58:D58"/>
    <mergeCell ref="C59:D59"/>
    <mergeCell ref="C32:D32"/>
    <mergeCell ref="C33:D33"/>
    <mergeCell ref="C34:D34"/>
    <mergeCell ref="C35:D35"/>
    <mergeCell ref="C36:D36"/>
    <mergeCell ref="C56:D56"/>
    <mergeCell ref="C31:D31"/>
    <mergeCell ref="C20:D20"/>
    <mergeCell ref="C21:D21"/>
    <mergeCell ref="C22:D22"/>
    <mergeCell ref="C23:D23"/>
    <mergeCell ref="C24:D24"/>
    <mergeCell ref="C25:D25"/>
    <mergeCell ref="C26:D26"/>
    <mergeCell ref="C27:D27"/>
    <mergeCell ref="C28:D28"/>
    <mergeCell ref="C29:D29"/>
    <mergeCell ref="C30:D30"/>
    <mergeCell ref="C19:D19"/>
    <mergeCell ref="C7:D7"/>
    <mergeCell ref="C8:D8"/>
    <mergeCell ref="C9:D9"/>
    <mergeCell ref="C10:D10"/>
    <mergeCell ref="C11:D11"/>
    <mergeCell ref="C12:D12"/>
    <mergeCell ref="C13:D13"/>
    <mergeCell ref="C17:D17"/>
    <mergeCell ref="C18:D18"/>
  </mergeCells>
  <pageMargins left="0.2" right="0.2" top="0.25" bottom="0.5" header="0.3" footer="0.3"/>
  <pageSetup scale="58" fitToHeight="0" orientation="portrait" r:id="rId1"/>
  <headerFooter>
    <oddFooter>&amp;L&amp;A&amp;CPage &amp;P of &amp;N</oddFooter>
  </headerFooter>
  <rowBreaks count="1" manualBreakCount="1">
    <brk id="59" min="1" max="3" man="1"/>
  </rowBreaks>
  <colBreaks count="1" manualBreakCount="1">
    <brk id="1" max="1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0CF8-2A8F-4CD1-A93C-099041AB6067}">
  <sheetPr>
    <tabColor rgb="FFC00000"/>
  </sheetPr>
  <dimension ref="B1:D36"/>
  <sheetViews>
    <sheetView workbookViewId="0">
      <selection activeCell="F8" sqref="F8"/>
    </sheetView>
  </sheetViews>
  <sheetFormatPr defaultColWidth="8.875" defaultRowHeight="16.5" x14ac:dyDescent="0.3"/>
  <cols>
    <col min="1" max="1" width="2.375" style="18" customWidth="1"/>
    <col min="2" max="2" width="6.375" style="18" customWidth="1"/>
    <col min="3" max="3" width="54.375" style="18" customWidth="1"/>
    <col min="4" max="4" width="19.375" style="18" customWidth="1"/>
    <col min="5" max="16384" width="8.875" style="18"/>
  </cols>
  <sheetData>
    <row r="1" spans="2:4" ht="17.25" x14ac:dyDescent="0.3">
      <c r="B1" s="20" t="str">
        <f>INPUT!$C$3</f>
        <v>Albemarle</v>
      </c>
      <c r="C1" s="21"/>
    </row>
    <row r="2" spans="2:4" ht="17.25" x14ac:dyDescent="0.3">
      <c r="B2" s="20" t="str">
        <f>INPUT!$D$11</f>
        <v>RFP#&lt;######&gt;</v>
      </c>
      <c r="C2" s="21"/>
    </row>
    <row r="3" spans="2:4" ht="15.6" customHeight="1" x14ac:dyDescent="0.3">
      <c r="B3" s="20" t="str">
        <f>INPUT!$C$23</f>
        <v>Vision</v>
      </c>
      <c r="C3" s="199"/>
    </row>
    <row r="4" spans="2:4" ht="17.25" x14ac:dyDescent="0.3">
      <c r="B4" s="28" t="s">
        <v>204</v>
      </c>
    </row>
    <row r="6" spans="2:4" x14ac:dyDescent="0.3">
      <c r="B6" s="1" t="s">
        <v>205</v>
      </c>
      <c r="C6" s="1"/>
      <c r="D6" s="1"/>
    </row>
    <row r="7" spans="2:4" x14ac:dyDescent="0.3">
      <c r="B7" s="246" t="s">
        <v>206</v>
      </c>
      <c r="C7" s="247"/>
      <c r="D7" s="1"/>
    </row>
    <row r="8" spans="2:4" x14ac:dyDescent="0.3">
      <c r="B8" s="1"/>
      <c r="C8" s="1"/>
      <c r="D8" s="1"/>
    </row>
    <row r="9" spans="2:4" x14ac:dyDescent="0.3">
      <c r="B9" s="246"/>
      <c r="C9" s="247"/>
      <c r="D9" s="1"/>
    </row>
    <row r="10" spans="2:4" x14ac:dyDescent="0.3">
      <c r="B10" s="1"/>
      <c r="C10" s="1"/>
      <c r="D10" s="1"/>
    </row>
    <row r="11" spans="2:4" x14ac:dyDescent="0.3">
      <c r="B11" s="1"/>
      <c r="C11" s="1"/>
      <c r="D11" s="1"/>
    </row>
    <row r="12" spans="2:4" x14ac:dyDescent="0.3">
      <c r="B12" s="1"/>
      <c r="C12" s="1"/>
      <c r="D12" s="1"/>
    </row>
    <row r="13" spans="2:4" x14ac:dyDescent="0.3">
      <c r="B13" s="1"/>
      <c r="C13" s="1"/>
      <c r="D13" s="1"/>
    </row>
    <row r="14" spans="2:4" x14ac:dyDescent="0.3">
      <c r="B14" s="1"/>
      <c r="C14" s="1"/>
      <c r="D14" s="1"/>
    </row>
    <row r="15" spans="2:4" x14ac:dyDescent="0.3">
      <c r="B15" s="1"/>
      <c r="C15" s="1"/>
      <c r="D15" s="1"/>
    </row>
    <row r="16" spans="2:4" x14ac:dyDescent="0.3">
      <c r="B16" s="1"/>
      <c r="C16" s="1"/>
      <c r="D16" s="1"/>
    </row>
    <row r="17" spans="2:4" x14ac:dyDescent="0.3">
      <c r="B17" s="1"/>
      <c r="C17" s="1"/>
      <c r="D17" s="1"/>
    </row>
    <row r="18" spans="2:4" x14ac:dyDescent="0.3">
      <c r="B18" s="1"/>
      <c r="C18" s="1"/>
      <c r="D18" s="1"/>
    </row>
    <row r="19" spans="2:4" x14ac:dyDescent="0.3">
      <c r="B19" s="1"/>
      <c r="C19" s="1"/>
      <c r="D19" s="1"/>
    </row>
    <row r="20" spans="2:4" x14ac:dyDescent="0.3">
      <c r="B20" s="1"/>
      <c r="C20" s="1"/>
      <c r="D20" s="1"/>
    </row>
    <row r="21" spans="2:4" x14ac:dyDescent="0.3">
      <c r="B21" s="1"/>
      <c r="C21" s="1"/>
      <c r="D21" s="1"/>
    </row>
    <row r="22" spans="2:4" x14ac:dyDescent="0.3">
      <c r="B22" s="1"/>
      <c r="C22" s="1"/>
      <c r="D22" s="1"/>
    </row>
    <row r="23" spans="2:4" x14ac:dyDescent="0.3">
      <c r="B23" s="1"/>
      <c r="C23" s="1"/>
      <c r="D23" s="1"/>
    </row>
    <row r="24" spans="2:4" x14ac:dyDescent="0.3">
      <c r="B24" s="1"/>
      <c r="C24" s="1"/>
      <c r="D24" s="1"/>
    </row>
    <row r="25" spans="2:4" x14ac:dyDescent="0.3">
      <c r="B25" s="1"/>
      <c r="C25" s="1"/>
      <c r="D25" s="1"/>
    </row>
    <row r="26" spans="2:4" x14ac:dyDescent="0.3">
      <c r="B26" s="1"/>
      <c r="C26" s="1"/>
      <c r="D26" s="1"/>
    </row>
    <row r="27" spans="2:4" x14ac:dyDescent="0.3">
      <c r="B27" s="1"/>
      <c r="C27" s="1"/>
      <c r="D27" s="1"/>
    </row>
    <row r="28" spans="2:4" x14ac:dyDescent="0.3">
      <c r="B28" s="1"/>
      <c r="C28" s="1"/>
      <c r="D28" s="1"/>
    </row>
    <row r="29" spans="2:4" x14ac:dyDescent="0.3">
      <c r="B29" s="1"/>
      <c r="C29" s="1"/>
      <c r="D29" s="1"/>
    </row>
    <row r="30" spans="2:4" x14ac:dyDescent="0.3">
      <c r="B30" s="1"/>
      <c r="C30" s="1"/>
      <c r="D30" s="1"/>
    </row>
    <row r="31" spans="2:4" x14ac:dyDescent="0.3">
      <c r="B31" s="1"/>
      <c r="C31" s="1"/>
      <c r="D31" s="1"/>
    </row>
    <row r="32" spans="2:4" x14ac:dyDescent="0.3">
      <c r="B32" s="1"/>
      <c r="C32" s="1"/>
      <c r="D32" s="1"/>
    </row>
    <row r="33" spans="2:4" x14ac:dyDescent="0.3">
      <c r="B33" s="1"/>
      <c r="C33" s="1"/>
      <c r="D33" s="1"/>
    </row>
    <row r="34" spans="2:4" x14ac:dyDescent="0.3">
      <c r="B34" s="1"/>
      <c r="C34" s="1"/>
      <c r="D34" s="1"/>
    </row>
    <row r="35" spans="2:4" x14ac:dyDescent="0.3">
      <c r="B35" s="1"/>
      <c r="C35" s="1"/>
      <c r="D35" s="1"/>
    </row>
    <row r="36" spans="2:4" x14ac:dyDescent="0.3">
      <c r="B36" s="1"/>
      <c r="C36" s="1"/>
      <c r="D36" s="1"/>
    </row>
  </sheetData>
  <pageMargins left="0.7" right="0.7" top="0.75" bottom="0.75" header="0.3" footer="0.3"/>
  <pageSetup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C3B7-FCAF-4FC8-9E08-C042EB218A71}">
  <sheetPr codeName="Sheet8">
    <tabColor theme="5" tint="0.79998168889431442"/>
  </sheetPr>
  <dimension ref="B1:I150"/>
  <sheetViews>
    <sheetView workbookViewId="0"/>
  </sheetViews>
  <sheetFormatPr defaultColWidth="8.875" defaultRowHeight="15" x14ac:dyDescent="0.3"/>
  <cols>
    <col min="1" max="1" width="1.5" style="179" customWidth="1"/>
    <col min="2" max="2" width="4.375" style="179" customWidth="1"/>
    <col min="3" max="3" width="62.125" style="179" customWidth="1"/>
    <col min="4" max="4" width="16.375" style="179" customWidth="1"/>
    <col min="5" max="5" width="12.5" style="179" bestFit="1" customWidth="1"/>
    <col min="6" max="6" width="52.625" style="179" customWidth="1"/>
    <col min="7" max="7" width="8.875" style="179" customWidth="1"/>
    <col min="8" max="8" width="8" style="179" customWidth="1"/>
    <col min="9" max="9" width="8.875" style="237"/>
    <col min="10" max="16384" width="8.875" style="179"/>
  </cols>
  <sheetData>
    <row r="1" spans="2:9" s="22" customFormat="1" ht="17.25" x14ac:dyDescent="0.3">
      <c r="B1" s="20" t="str">
        <f>INPUT!$C$3</f>
        <v>Albemarle</v>
      </c>
      <c r="I1" s="309"/>
    </row>
    <row r="2" spans="2:9" s="22" customFormat="1" ht="17.25" x14ac:dyDescent="0.3">
      <c r="B2" s="20" t="str">
        <f>INPUT!$D$11</f>
        <v>RFP#&lt;######&gt;</v>
      </c>
      <c r="I2" s="309"/>
    </row>
    <row r="3" spans="2:9" s="22" customFormat="1" ht="17.25" x14ac:dyDescent="0.3">
      <c r="B3" s="20" t="str">
        <f>INPUT!$C$23</f>
        <v>Vision</v>
      </c>
      <c r="I3" s="309"/>
    </row>
    <row r="4" spans="2:9" s="22" customFormat="1" ht="17.25" x14ac:dyDescent="0.3">
      <c r="B4" s="23" t="str">
        <f>INPUT!F37</f>
        <v>Technical Proposal Form 1.0 - General Questionnaire</v>
      </c>
      <c r="C4" s="24"/>
      <c r="D4" s="25"/>
      <c r="E4" s="26"/>
      <c r="F4" s="26"/>
      <c r="G4" s="27"/>
      <c r="I4" s="309"/>
    </row>
    <row r="5" spans="2:9" s="1" customFormat="1" ht="20.25" x14ac:dyDescent="0.3">
      <c r="B5" s="8"/>
      <c r="C5" s="5"/>
      <c r="D5" s="6"/>
      <c r="E5" s="2"/>
      <c r="F5" s="2"/>
      <c r="G5" s="7"/>
      <c r="I5" s="174"/>
    </row>
    <row r="6" spans="2:9" s="1" customFormat="1" ht="79.5" customHeight="1" x14ac:dyDescent="0.3">
      <c r="B6" s="409" t="s">
        <v>207</v>
      </c>
      <c r="C6" s="409"/>
      <c r="D6" s="409"/>
      <c r="E6" s="409"/>
      <c r="F6" s="409"/>
      <c r="G6" s="7"/>
      <c r="I6" s="174"/>
    </row>
    <row r="7" spans="2:9" s="1" customFormat="1" ht="17.25" thickBot="1" x14ac:dyDescent="0.35">
      <c r="B7" s="9"/>
      <c r="C7" s="9"/>
      <c r="D7" s="10"/>
      <c r="E7" s="9"/>
      <c r="F7" s="9"/>
      <c r="G7" s="7"/>
      <c r="I7" s="174"/>
    </row>
    <row r="8" spans="2:9" s="1" customFormat="1" ht="17.25" thickBot="1" x14ac:dyDescent="0.35">
      <c r="B8" s="11"/>
      <c r="E8" s="12" t="s">
        <v>208</v>
      </c>
      <c r="F8" s="30">
        <f>'Instructions &amp; Info'!$C$57</f>
        <v>0</v>
      </c>
      <c r="G8" s="7"/>
      <c r="I8" s="174"/>
    </row>
    <row r="9" spans="2:9" s="1" customFormat="1" ht="16.5" x14ac:dyDescent="0.3">
      <c r="B9" s="13"/>
      <c r="C9" s="14"/>
      <c r="D9" s="13"/>
      <c r="E9" s="15"/>
      <c r="F9" s="16"/>
      <c r="G9" s="7"/>
      <c r="I9" s="174"/>
    </row>
    <row r="10" spans="2:9" ht="30.75" thickBot="1" x14ac:dyDescent="0.35">
      <c r="B10" s="218" t="s">
        <v>63</v>
      </c>
      <c r="C10" s="219" t="s">
        <v>209</v>
      </c>
      <c r="D10" s="220" t="s">
        <v>210</v>
      </c>
      <c r="E10" s="218" t="s">
        <v>211</v>
      </c>
      <c r="F10" s="218" t="s">
        <v>212</v>
      </c>
      <c r="G10" s="215" t="s">
        <v>213</v>
      </c>
    </row>
    <row r="11" spans="2:9" ht="15.75" thickTop="1" x14ac:dyDescent="0.3">
      <c r="B11" s="144" t="s">
        <v>214</v>
      </c>
      <c r="C11" s="144"/>
      <c r="D11" s="231"/>
      <c r="E11" s="232"/>
      <c r="F11" s="233"/>
      <c r="G11" s="217"/>
      <c r="H11" s="223"/>
      <c r="I11" s="179"/>
    </row>
    <row r="12" spans="2:9" ht="50.25" customHeight="1" x14ac:dyDescent="0.3">
      <c r="B12" s="180" t="s">
        <v>215</v>
      </c>
      <c r="C12" s="130" t="s">
        <v>216</v>
      </c>
      <c r="D12" s="221" t="s">
        <v>217</v>
      </c>
      <c r="E12" s="91" t="s">
        <v>218</v>
      </c>
      <c r="F12" s="222"/>
      <c r="G12" s="217">
        <f>LEN(F12)</f>
        <v>0</v>
      </c>
      <c r="H12" s="223"/>
      <c r="I12" s="179"/>
    </row>
    <row r="13" spans="2:9" ht="45" x14ac:dyDescent="0.3">
      <c r="B13" s="180" t="s">
        <v>219</v>
      </c>
      <c r="C13" s="130" t="s">
        <v>220</v>
      </c>
      <c r="D13" s="221" t="s">
        <v>217</v>
      </c>
      <c r="E13" s="91" t="s">
        <v>218</v>
      </c>
      <c r="F13" s="222"/>
      <c r="G13" s="217">
        <f t="shared" ref="G13:G79" si="0">LEN(F13)</f>
        <v>0</v>
      </c>
      <c r="H13" s="223"/>
      <c r="I13" s="179"/>
    </row>
    <row r="14" spans="2:9" ht="36" customHeight="1" x14ac:dyDescent="0.3">
      <c r="B14" s="141" t="s">
        <v>221</v>
      </c>
      <c r="C14" s="356" t="s">
        <v>222</v>
      </c>
      <c r="D14" s="221" t="s">
        <v>217</v>
      </c>
      <c r="E14" s="91" t="s">
        <v>218</v>
      </c>
      <c r="F14" s="222"/>
      <c r="G14" s="217">
        <f t="shared" si="0"/>
        <v>0</v>
      </c>
      <c r="H14" s="223"/>
      <c r="I14" s="179"/>
    </row>
    <row r="15" spans="2:9" x14ac:dyDescent="0.3">
      <c r="B15" s="144" t="s">
        <v>67</v>
      </c>
      <c r="C15" s="144" t="s">
        <v>223</v>
      </c>
      <c r="D15" s="231"/>
      <c r="E15" s="232"/>
      <c r="F15" s="233"/>
      <c r="G15" s="217">
        <f t="shared" si="0"/>
        <v>0</v>
      </c>
      <c r="H15" s="223"/>
      <c r="I15" s="179"/>
    </row>
    <row r="16" spans="2:9" ht="30" x14ac:dyDescent="0.3">
      <c r="B16" s="121">
        <v>1</v>
      </c>
      <c r="C16" s="181" t="s">
        <v>224</v>
      </c>
      <c r="D16" s="221" t="s">
        <v>225</v>
      </c>
      <c r="E16" s="91" t="s">
        <v>218</v>
      </c>
      <c r="F16" s="222"/>
      <c r="G16" s="217">
        <f t="shared" si="0"/>
        <v>0</v>
      </c>
      <c r="H16" s="223"/>
      <c r="I16" s="179"/>
    </row>
    <row r="17" spans="2:9" ht="30" x14ac:dyDescent="0.3">
      <c r="B17" s="121">
        <f>B16+1</f>
        <v>2</v>
      </c>
      <c r="C17" s="122" t="s">
        <v>226</v>
      </c>
      <c r="D17" s="221" t="s">
        <v>225</v>
      </c>
      <c r="E17" s="91" t="s">
        <v>218</v>
      </c>
      <c r="F17" s="222"/>
      <c r="G17" s="217">
        <f t="shared" si="0"/>
        <v>0</v>
      </c>
      <c r="H17" s="223"/>
      <c r="I17" s="179"/>
    </row>
    <row r="18" spans="2:9" ht="60" x14ac:dyDescent="0.3">
      <c r="B18" s="121">
        <f>B17+1</f>
        <v>3</v>
      </c>
      <c r="C18" s="122" t="s">
        <v>227</v>
      </c>
      <c r="D18" s="221" t="s">
        <v>225</v>
      </c>
      <c r="E18" s="91" t="s">
        <v>218</v>
      </c>
      <c r="F18" s="222"/>
      <c r="G18" s="217">
        <f t="shared" si="0"/>
        <v>0</v>
      </c>
      <c r="H18" s="223"/>
      <c r="I18" s="179"/>
    </row>
    <row r="19" spans="2:9" ht="29.25" customHeight="1" x14ac:dyDescent="0.3">
      <c r="B19" s="121">
        <f>B18+1</f>
        <v>4</v>
      </c>
      <c r="C19" s="122" t="s">
        <v>228</v>
      </c>
      <c r="D19" s="221" t="s">
        <v>225</v>
      </c>
      <c r="E19" s="91" t="s">
        <v>218</v>
      </c>
      <c r="F19" s="222"/>
      <c r="G19" s="217">
        <f t="shared" si="0"/>
        <v>0</v>
      </c>
      <c r="H19" s="223"/>
      <c r="I19" s="179"/>
    </row>
    <row r="20" spans="2:9" ht="45" x14ac:dyDescent="0.3">
      <c r="B20" s="121">
        <f t="shared" ref="B20:B21" si="1">B19+1</f>
        <v>5</v>
      </c>
      <c r="C20" s="122" t="s">
        <v>229</v>
      </c>
      <c r="D20" s="221" t="s">
        <v>225</v>
      </c>
      <c r="E20" s="91" t="s">
        <v>218</v>
      </c>
      <c r="F20" s="222"/>
      <c r="G20" s="217">
        <f t="shared" si="0"/>
        <v>0</v>
      </c>
      <c r="H20" s="223"/>
      <c r="I20" s="179"/>
    </row>
    <row r="21" spans="2:9" ht="30" x14ac:dyDescent="0.3">
      <c r="B21" s="371">
        <f t="shared" si="1"/>
        <v>6</v>
      </c>
      <c r="C21" s="372" t="s">
        <v>230</v>
      </c>
      <c r="D21" s="221" t="s">
        <v>225</v>
      </c>
      <c r="E21" s="91" t="s">
        <v>218</v>
      </c>
      <c r="F21" s="222"/>
      <c r="G21" s="217">
        <f t="shared" si="0"/>
        <v>0</v>
      </c>
      <c r="H21" s="223"/>
      <c r="I21" s="179"/>
    </row>
    <row r="22" spans="2:9" x14ac:dyDescent="0.3">
      <c r="B22" s="144" t="s">
        <v>67</v>
      </c>
      <c r="C22" s="144" t="s">
        <v>231</v>
      </c>
      <c r="D22" s="231"/>
      <c r="E22" s="232"/>
      <c r="F22" s="233"/>
      <c r="G22" s="217">
        <f t="shared" si="0"/>
        <v>0</v>
      </c>
      <c r="H22" s="223"/>
      <c r="I22" s="179"/>
    </row>
    <row r="23" spans="2:9" ht="45" x14ac:dyDescent="0.3">
      <c r="B23" s="121">
        <f>B21+1</f>
        <v>7</v>
      </c>
      <c r="C23" s="122" t="s">
        <v>232</v>
      </c>
      <c r="D23" s="221" t="s">
        <v>225</v>
      </c>
      <c r="E23" s="91" t="s">
        <v>218</v>
      </c>
      <c r="F23" s="222"/>
      <c r="G23" s="217">
        <f t="shared" si="0"/>
        <v>0</v>
      </c>
      <c r="H23" s="223"/>
      <c r="I23" s="179"/>
    </row>
    <row r="24" spans="2:9" ht="30" x14ac:dyDescent="0.3">
      <c r="B24" s="180">
        <f>B23+1</f>
        <v>8</v>
      </c>
      <c r="C24" s="123" t="s">
        <v>233</v>
      </c>
      <c r="D24" s="221" t="s">
        <v>225</v>
      </c>
      <c r="E24" s="91" t="s">
        <v>218</v>
      </c>
      <c r="F24" s="222"/>
      <c r="G24" s="217">
        <f t="shared" si="0"/>
        <v>0</v>
      </c>
      <c r="H24" s="223"/>
      <c r="I24" s="179"/>
    </row>
    <row r="25" spans="2:9" x14ac:dyDescent="0.3">
      <c r="B25" s="180">
        <f>B24+1</f>
        <v>9</v>
      </c>
      <c r="C25" s="127" t="s">
        <v>234</v>
      </c>
      <c r="D25" s="221" t="s">
        <v>225</v>
      </c>
      <c r="E25" s="91" t="s">
        <v>218</v>
      </c>
      <c r="F25" s="222"/>
      <c r="G25" s="217">
        <f t="shared" si="0"/>
        <v>0</v>
      </c>
      <c r="H25" s="223"/>
      <c r="I25" s="179"/>
    </row>
    <row r="26" spans="2:9" x14ac:dyDescent="0.3">
      <c r="B26" s="144" t="s">
        <v>67</v>
      </c>
      <c r="C26" s="144" t="s">
        <v>235</v>
      </c>
      <c r="D26" s="231"/>
      <c r="E26" s="232"/>
      <c r="F26" s="233"/>
      <c r="G26" s="217">
        <f t="shared" si="0"/>
        <v>0</v>
      </c>
      <c r="H26" s="223"/>
      <c r="I26" s="179"/>
    </row>
    <row r="27" spans="2:9" ht="30" x14ac:dyDescent="0.3">
      <c r="B27" s="243">
        <f>B25+1</f>
        <v>10</v>
      </c>
      <c r="C27" s="244" t="s">
        <v>236</v>
      </c>
      <c r="D27" s="225"/>
      <c r="E27" s="226"/>
      <c r="F27" s="227"/>
      <c r="G27" s="217">
        <f t="shared" si="0"/>
        <v>0</v>
      </c>
      <c r="H27" s="223"/>
      <c r="I27" s="179"/>
    </row>
    <row r="28" spans="2:9" x14ac:dyDescent="0.3">
      <c r="B28" s="121"/>
      <c r="C28" s="134" t="s">
        <v>237</v>
      </c>
      <c r="D28" s="221" t="s">
        <v>225</v>
      </c>
      <c r="E28" s="91" t="s">
        <v>218</v>
      </c>
      <c r="F28" s="222"/>
      <c r="G28" s="217">
        <f t="shared" si="0"/>
        <v>0</v>
      </c>
      <c r="H28" s="223"/>
      <c r="I28" s="179"/>
    </row>
    <row r="29" spans="2:9" x14ac:dyDescent="0.3">
      <c r="B29" s="121"/>
      <c r="C29" s="134" t="s">
        <v>238</v>
      </c>
      <c r="D29" s="221" t="s">
        <v>225</v>
      </c>
      <c r="E29" s="91" t="s">
        <v>218</v>
      </c>
      <c r="F29" s="222"/>
      <c r="G29" s="217">
        <f t="shared" si="0"/>
        <v>0</v>
      </c>
      <c r="H29" s="223"/>
      <c r="I29" s="179"/>
    </row>
    <row r="30" spans="2:9" x14ac:dyDescent="0.3">
      <c r="B30" s="121"/>
      <c r="C30" s="134" t="s">
        <v>239</v>
      </c>
      <c r="D30" s="221" t="s">
        <v>225</v>
      </c>
      <c r="E30" s="91" t="s">
        <v>218</v>
      </c>
      <c r="F30" s="222"/>
      <c r="G30" s="217">
        <f t="shared" si="0"/>
        <v>0</v>
      </c>
      <c r="H30" s="223"/>
      <c r="I30" s="179"/>
    </row>
    <row r="31" spans="2:9" x14ac:dyDescent="0.3">
      <c r="B31" s="121"/>
      <c r="C31" s="134" t="s">
        <v>240</v>
      </c>
      <c r="D31" s="221" t="s">
        <v>225</v>
      </c>
      <c r="E31" s="91" t="s">
        <v>218</v>
      </c>
      <c r="F31" s="222"/>
      <c r="G31" s="217">
        <f t="shared" si="0"/>
        <v>0</v>
      </c>
      <c r="H31" s="223"/>
      <c r="I31" s="179"/>
    </row>
    <row r="32" spans="2:9" x14ac:dyDescent="0.3">
      <c r="B32" s="121"/>
      <c r="C32" s="134" t="s">
        <v>241</v>
      </c>
      <c r="D32" s="221" t="s">
        <v>225</v>
      </c>
      <c r="E32" s="91" t="s">
        <v>218</v>
      </c>
      <c r="F32" s="222"/>
      <c r="G32" s="217">
        <f t="shared" si="0"/>
        <v>0</v>
      </c>
      <c r="H32" s="223"/>
      <c r="I32" s="179"/>
    </row>
    <row r="33" spans="2:9" x14ac:dyDescent="0.3">
      <c r="B33" s="121"/>
      <c r="C33" s="134" t="s">
        <v>242</v>
      </c>
      <c r="D33" s="221" t="s">
        <v>225</v>
      </c>
      <c r="E33" s="91" t="s">
        <v>218</v>
      </c>
      <c r="F33" s="222"/>
      <c r="G33" s="217">
        <f t="shared" si="0"/>
        <v>0</v>
      </c>
      <c r="H33" s="223"/>
      <c r="I33" s="179"/>
    </row>
    <row r="34" spans="2:9" ht="41.25" customHeight="1" x14ac:dyDescent="0.3">
      <c r="B34" s="121"/>
      <c r="C34" s="134" t="s">
        <v>243</v>
      </c>
      <c r="D34" s="221" t="s">
        <v>225</v>
      </c>
      <c r="E34" s="91" t="s">
        <v>218</v>
      </c>
      <c r="F34" s="222"/>
      <c r="G34" s="217">
        <f t="shared" si="0"/>
        <v>0</v>
      </c>
      <c r="H34" s="223"/>
      <c r="I34" s="179"/>
    </row>
    <row r="35" spans="2:9" ht="30" x14ac:dyDescent="0.3">
      <c r="B35" s="243">
        <f>B27+1</f>
        <v>11</v>
      </c>
      <c r="C35" s="244" t="s">
        <v>244</v>
      </c>
      <c r="D35" s="225"/>
      <c r="E35" s="226"/>
      <c r="F35" s="227"/>
      <c r="G35" s="217">
        <f t="shared" si="0"/>
        <v>0</v>
      </c>
      <c r="H35" s="223"/>
      <c r="I35" s="179"/>
    </row>
    <row r="36" spans="2:9" x14ac:dyDescent="0.3">
      <c r="B36" s="121"/>
      <c r="C36" s="134" t="s">
        <v>237</v>
      </c>
      <c r="D36" s="221" t="s">
        <v>225</v>
      </c>
      <c r="E36" s="91" t="s">
        <v>218</v>
      </c>
      <c r="F36" s="222"/>
      <c r="G36" s="217">
        <f t="shared" si="0"/>
        <v>0</v>
      </c>
      <c r="H36" s="223"/>
      <c r="I36" s="179"/>
    </row>
    <row r="37" spans="2:9" x14ac:dyDescent="0.3">
      <c r="B37" s="121"/>
      <c r="C37" s="134" t="s">
        <v>238</v>
      </c>
      <c r="D37" s="221" t="s">
        <v>225</v>
      </c>
      <c r="E37" s="91" t="s">
        <v>218</v>
      </c>
      <c r="F37" s="222"/>
      <c r="G37" s="217">
        <f t="shared" si="0"/>
        <v>0</v>
      </c>
      <c r="H37" s="223"/>
      <c r="I37" s="179"/>
    </row>
    <row r="38" spans="2:9" x14ac:dyDescent="0.3">
      <c r="B38" s="121"/>
      <c r="C38" s="134" t="s">
        <v>239</v>
      </c>
      <c r="D38" s="221" t="s">
        <v>225</v>
      </c>
      <c r="E38" s="91" t="s">
        <v>218</v>
      </c>
      <c r="F38" s="222"/>
      <c r="G38" s="217">
        <f t="shared" si="0"/>
        <v>0</v>
      </c>
      <c r="H38" s="223"/>
      <c r="I38" s="179"/>
    </row>
    <row r="39" spans="2:9" x14ac:dyDescent="0.3">
      <c r="B39" s="121"/>
      <c r="C39" s="134" t="s">
        <v>240</v>
      </c>
      <c r="D39" s="221" t="s">
        <v>225</v>
      </c>
      <c r="E39" s="91" t="s">
        <v>218</v>
      </c>
      <c r="F39" s="222"/>
      <c r="G39" s="217">
        <f t="shared" si="0"/>
        <v>0</v>
      </c>
      <c r="H39" s="223"/>
      <c r="I39" s="179"/>
    </row>
    <row r="40" spans="2:9" x14ac:dyDescent="0.3">
      <c r="B40" s="121"/>
      <c r="C40" s="134" t="s">
        <v>241</v>
      </c>
      <c r="D40" s="221" t="s">
        <v>225</v>
      </c>
      <c r="E40" s="91" t="s">
        <v>218</v>
      </c>
      <c r="F40" s="222"/>
      <c r="G40" s="217">
        <f t="shared" si="0"/>
        <v>0</v>
      </c>
      <c r="H40" s="223"/>
      <c r="I40" s="179"/>
    </row>
    <row r="41" spans="2:9" x14ac:dyDescent="0.3">
      <c r="B41" s="121"/>
      <c r="C41" s="134" t="s">
        <v>242</v>
      </c>
      <c r="D41" s="221" t="s">
        <v>225</v>
      </c>
      <c r="E41" s="91" t="s">
        <v>218</v>
      </c>
      <c r="F41" s="222"/>
      <c r="G41" s="217">
        <f t="shared" si="0"/>
        <v>0</v>
      </c>
      <c r="H41" s="223"/>
      <c r="I41" s="179"/>
    </row>
    <row r="42" spans="2:9" x14ac:dyDescent="0.3">
      <c r="B42" s="121"/>
      <c r="C42" s="134" t="s">
        <v>245</v>
      </c>
      <c r="D42" s="221" t="s">
        <v>225</v>
      </c>
      <c r="E42" s="91" t="s">
        <v>218</v>
      </c>
      <c r="F42" s="222"/>
      <c r="G42" s="217">
        <f t="shared" si="0"/>
        <v>0</v>
      </c>
      <c r="H42" s="223"/>
      <c r="I42" s="179"/>
    </row>
    <row r="43" spans="2:9" ht="30" x14ac:dyDescent="0.3">
      <c r="B43" s="121"/>
      <c r="C43" s="357" t="s">
        <v>246</v>
      </c>
      <c r="D43" s="221" t="s">
        <v>247</v>
      </c>
      <c r="E43" s="91" t="s">
        <v>218</v>
      </c>
      <c r="F43" s="222"/>
      <c r="G43" s="217">
        <f t="shared" si="0"/>
        <v>0</v>
      </c>
      <c r="H43" s="223"/>
      <c r="I43" s="179"/>
    </row>
    <row r="44" spans="2:9" ht="30" x14ac:dyDescent="0.3">
      <c r="B44" s="121">
        <f>B35+1</f>
        <v>12</v>
      </c>
      <c r="C44" s="145" t="s">
        <v>248</v>
      </c>
      <c r="D44" s="221" t="s">
        <v>225</v>
      </c>
      <c r="E44" s="91" t="s">
        <v>218</v>
      </c>
      <c r="F44" s="222"/>
      <c r="G44" s="217">
        <f t="shared" si="0"/>
        <v>0</v>
      </c>
      <c r="H44" s="223"/>
      <c r="I44" s="179"/>
    </row>
    <row r="45" spans="2:9" ht="30" x14ac:dyDescent="0.3">
      <c r="B45" s="121">
        <f>B44+1</f>
        <v>13</v>
      </c>
      <c r="C45" s="128" t="s">
        <v>249</v>
      </c>
      <c r="D45" s="221" t="s">
        <v>225</v>
      </c>
      <c r="E45" s="91" t="s">
        <v>218</v>
      </c>
      <c r="F45" s="222"/>
      <c r="G45" s="217">
        <f t="shared" si="0"/>
        <v>0</v>
      </c>
      <c r="H45" s="223"/>
      <c r="I45" s="179"/>
    </row>
    <row r="46" spans="2:9" ht="30" x14ac:dyDescent="0.3">
      <c r="B46" s="121">
        <f t="shared" ref="B46:B50" si="2">B45+1</f>
        <v>14</v>
      </c>
      <c r="C46" s="126" t="s">
        <v>250</v>
      </c>
      <c r="D46" s="221" t="s">
        <v>225</v>
      </c>
      <c r="E46" s="91" t="s">
        <v>218</v>
      </c>
      <c r="F46" s="222"/>
      <c r="G46" s="217">
        <f t="shared" si="0"/>
        <v>0</v>
      </c>
      <c r="H46" s="223"/>
      <c r="I46" s="179"/>
    </row>
    <row r="47" spans="2:9" ht="40.5" customHeight="1" x14ac:dyDescent="0.3">
      <c r="B47" s="121">
        <f t="shared" si="2"/>
        <v>15</v>
      </c>
      <c r="C47" s="145" t="s">
        <v>251</v>
      </c>
      <c r="D47" s="221" t="s">
        <v>225</v>
      </c>
      <c r="E47" s="91" t="s">
        <v>218</v>
      </c>
      <c r="F47" s="222"/>
      <c r="G47" s="217">
        <f t="shared" si="0"/>
        <v>0</v>
      </c>
      <c r="H47" s="223"/>
      <c r="I47" s="179"/>
    </row>
    <row r="48" spans="2:9" ht="40.5" customHeight="1" x14ac:dyDescent="0.3">
      <c r="B48" s="121">
        <f t="shared" si="2"/>
        <v>16</v>
      </c>
      <c r="C48" s="122" t="s">
        <v>252</v>
      </c>
      <c r="D48" s="221" t="s">
        <v>225</v>
      </c>
      <c r="E48" s="91" t="s">
        <v>218</v>
      </c>
      <c r="F48" s="222"/>
      <c r="G48" s="217">
        <f t="shared" si="0"/>
        <v>0</v>
      </c>
      <c r="H48" s="223"/>
      <c r="I48" s="179"/>
    </row>
    <row r="49" spans="2:9" ht="40.5" customHeight="1" x14ac:dyDescent="0.3">
      <c r="B49" s="121">
        <f t="shared" si="2"/>
        <v>17</v>
      </c>
      <c r="C49" s="122" t="s">
        <v>253</v>
      </c>
      <c r="D49" s="221" t="s">
        <v>247</v>
      </c>
      <c r="E49" s="91" t="s">
        <v>218</v>
      </c>
      <c r="F49" s="222"/>
      <c r="G49" s="217">
        <f t="shared" si="0"/>
        <v>0</v>
      </c>
      <c r="H49" s="223"/>
      <c r="I49" s="179"/>
    </row>
    <row r="50" spans="2:9" ht="40.5" customHeight="1" x14ac:dyDescent="0.3">
      <c r="B50" s="243">
        <f t="shared" si="2"/>
        <v>18</v>
      </c>
      <c r="C50" s="201" t="s">
        <v>254</v>
      </c>
      <c r="D50" s="225"/>
      <c r="E50" s="226"/>
      <c r="F50" s="227"/>
      <c r="G50" s="217">
        <f t="shared" si="0"/>
        <v>0</v>
      </c>
      <c r="H50" s="223"/>
      <c r="I50" s="179"/>
    </row>
    <row r="51" spans="2:9" x14ac:dyDescent="0.3">
      <c r="B51" s="129"/>
      <c r="C51" s="313" t="s">
        <v>255</v>
      </c>
      <c r="D51" s="221" t="s">
        <v>225</v>
      </c>
      <c r="E51" s="91" t="s">
        <v>218</v>
      </c>
      <c r="F51" s="222"/>
      <c r="G51" s="217">
        <f t="shared" si="0"/>
        <v>0</v>
      </c>
      <c r="H51" s="223"/>
      <c r="I51" s="179"/>
    </row>
    <row r="52" spans="2:9" ht="26.1" customHeight="1" x14ac:dyDescent="0.3">
      <c r="B52" s="129"/>
      <c r="C52" s="314" t="s">
        <v>256</v>
      </c>
      <c r="D52" s="221" t="s">
        <v>225</v>
      </c>
      <c r="E52" s="91" t="s">
        <v>218</v>
      </c>
      <c r="F52" s="222"/>
      <c r="G52" s="217">
        <f t="shared" si="0"/>
        <v>0</v>
      </c>
      <c r="H52" s="223"/>
      <c r="I52" s="179"/>
    </row>
    <row r="53" spans="2:9" x14ac:dyDescent="0.3">
      <c r="B53" s="129"/>
      <c r="C53" s="314" t="s">
        <v>257</v>
      </c>
      <c r="D53" s="221" t="s">
        <v>225</v>
      </c>
      <c r="E53" s="91" t="s">
        <v>218</v>
      </c>
      <c r="F53" s="222"/>
      <c r="G53" s="217">
        <f t="shared" si="0"/>
        <v>0</v>
      </c>
      <c r="H53" s="223"/>
      <c r="I53" s="179"/>
    </row>
    <row r="54" spans="2:9" x14ac:dyDescent="0.3">
      <c r="B54" s="129"/>
      <c r="C54" s="314" t="s">
        <v>258</v>
      </c>
      <c r="D54" s="221" t="s">
        <v>225</v>
      </c>
      <c r="E54" s="91" t="s">
        <v>218</v>
      </c>
      <c r="F54" s="222"/>
      <c r="G54" s="217">
        <f t="shared" si="0"/>
        <v>0</v>
      </c>
      <c r="H54" s="223"/>
      <c r="I54" s="179"/>
    </row>
    <row r="55" spans="2:9" ht="24" customHeight="1" x14ac:dyDescent="0.3">
      <c r="B55" s="129"/>
      <c r="C55" s="314" t="s">
        <v>259</v>
      </c>
      <c r="D55" s="221" t="s">
        <v>225</v>
      </c>
      <c r="E55" s="91" t="s">
        <v>218</v>
      </c>
      <c r="F55" s="222"/>
      <c r="G55" s="217">
        <f t="shared" si="0"/>
        <v>0</v>
      </c>
      <c r="H55" s="223"/>
      <c r="I55" s="179"/>
    </row>
    <row r="56" spans="2:9" x14ac:dyDescent="0.3">
      <c r="B56" s="129"/>
      <c r="C56" s="314" t="s">
        <v>260</v>
      </c>
      <c r="D56" s="221" t="s">
        <v>225</v>
      </c>
      <c r="E56" s="91" t="s">
        <v>218</v>
      </c>
      <c r="F56" s="222"/>
      <c r="G56" s="217">
        <f t="shared" si="0"/>
        <v>0</v>
      </c>
      <c r="H56" s="223"/>
      <c r="I56" s="179"/>
    </row>
    <row r="57" spans="2:9" x14ac:dyDescent="0.3">
      <c r="B57" s="129"/>
      <c r="C57" s="314" t="s">
        <v>261</v>
      </c>
      <c r="D57" s="221" t="s">
        <v>225</v>
      </c>
      <c r="E57" s="91" t="s">
        <v>218</v>
      </c>
      <c r="F57" s="222"/>
      <c r="G57" s="217">
        <f t="shared" si="0"/>
        <v>0</v>
      </c>
      <c r="H57" s="223"/>
      <c r="I57" s="179"/>
    </row>
    <row r="58" spans="2:9" ht="45" x14ac:dyDescent="0.3">
      <c r="B58" s="129">
        <f>B50+1</f>
        <v>19</v>
      </c>
      <c r="C58" s="135" t="s">
        <v>262</v>
      </c>
      <c r="D58" s="221" t="s">
        <v>225</v>
      </c>
      <c r="E58" s="91" t="s">
        <v>218</v>
      </c>
      <c r="F58" s="222"/>
      <c r="G58" s="217">
        <f t="shared" si="0"/>
        <v>0</v>
      </c>
      <c r="H58" s="223"/>
      <c r="I58" s="179"/>
    </row>
    <row r="59" spans="2:9" x14ac:dyDescent="0.3">
      <c r="B59" s="144" t="s">
        <v>67</v>
      </c>
      <c r="C59" s="183" t="s">
        <v>263</v>
      </c>
      <c r="D59" s="231"/>
      <c r="E59" s="232"/>
      <c r="F59" s="233"/>
      <c r="G59" s="217">
        <f t="shared" si="0"/>
        <v>0</v>
      </c>
      <c r="H59" s="223"/>
      <c r="I59" s="179"/>
    </row>
    <row r="60" spans="2:9" ht="30" x14ac:dyDescent="0.3">
      <c r="B60" s="129">
        <f>B58+1</f>
        <v>20</v>
      </c>
      <c r="C60" s="130" t="s">
        <v>264</v>
      </c>
      <c r="D60" s="221" t="s">
        <v>225</v>
      </c>
      <c r="E60" s="91" t="s">
        <v>218</v>
      </c>
      <c r="F60" s="222"/>
      <c r="G60" s="217">
        <f t="shared" si="0"/>
        <v>0</v>
      </c>
      <c r="H60" s="223"/>
      <c r="I60" s="179"/>
    </row>
    <row r="61" spans="2:9" ht="49.35" customHeight="1" x14ac:dyDescent="0.3">
      <c r="B61" s="129">
        <f>B60+1</f>
        <v>21</v>
      </c>
      <c r="C61" s="131" t="s">
        <v>265</v>
      </c>
      <c r="D61" s="221" t="s">
        <v>225</v>
      </c>
      <c r="E61" s="91" t="s">
        <v>218</v>
      </c>
      <c r="F61" s="222"/>
      <c r="G61" s="217">
        <f t="shared" si="0"/>
        <v>0</v>
      </c>
      <c r="H61" s="223"/>
      <c r="I61" s="179"/>
    </row>
    <row r="62" spans="2:9" ht="41.1" customHeight="1" x14ac:dyDescent="0.3">
      <c r="B62" s="129">
        <f t="shared" ref="B62:B63" si="3">B61+1</f>
        <v>22</v>
      </c>
      <c r="C62" s="131" t="s">
        <v>266</v>
      </c>
      <c r="D62" s="221" t="s">
        <v>225</v>
      </c>
      <c r="E62" s="91" t="s">
        <v>218</v>
      </c>
      <c r="F62" s="222"/>
      <c r="G62" s="217">
        <f t="shared" si="0"/>
        <v>0</v>
      </c>
      <c r="H62" s="223"/>
      <c r="I62" s="179"/>
    </row>
    <row r="63" spans="2:9" ht="69.599999999999994" customHeight="1" x14ac:dyDescent="0.3">
      <c r="B63" s="129">
        <f t="shared" si="3"/>
        <v>23</v>
      </c>
      <c r="C63" s="130" t="s">
        <v>267</v>
      </c>
      <c r="D63" s="221" t="s">
        <v>225</v>
      </c>
      <c r="E63" s="91" t="s">
        <v>218</v>
      </c>
      <c r="F63" s="222"/>
      <c r="G63" s="217">
        <f t="shared" si="0"/>
        <v>0</v>
      </c>
      <c r="H63" s="223"/>
      <c r="I63" s="179"/>
    </row>
    <row r="64" spans="2:9" ht="30" x14ac:dyDescent="0.3">
      <c r="B64" s="129">
        <v>23</v>
      </c>
      <c r="C64" s="130" t="s">
        <v>268</v>
      </c>
      <c r="D64" s="221" t="s">
        <v>225</v>
      </c>
      <c r="E64" s="91" t="s">
        <v>218</v>
      </c>
      <c r="F64" s="222"/>
      <c r="G64" s="217">
        <f t="shared" si="0"/>
        <v>0</v>
      </c>
      <c r="H64" s="223"/>
      <c r="I64" s="179"/>
    </row>
    <row r="65" spans="2:9" x14ac:dyDescent="0.3">
      <c r="B65" s="144" t="s">
        <v>67</v>
      </c>
      <c r="C65" s="144" t="s">
        <v>269</v>
      </c>
      <c r="D65" s="231"/>
      <c r="E65" s="232"/>
      <c r="F65" s="233"/>
      <c r="G65" s="217">
        <f t="shared" si="0"/>
        <v>0</v>
      </c>
      <c r="H65" s="223"/>
      <c r="I65" s="179"/>
    </row>
    <row r="66" spans="2:9" x14ac:dyDescent="0.3">
      <c r="B66" s="121">
        <f>B64+1</f>
        <v>24</v>
      </c>
      <c r="C66" s="128" t="s">
        <v>270</v>
      </c>
      <c r="D66" s="221" t="s">
        <v>217</v>
      </c>
      <c r="E66" s="91" t="s">
        <v>218</v>
      </c>
      <c r="F66" s="222"/>
      <c r="G66" s="217">
        <f t="shared" si="0"/>
        <v>0</v>
      </c>
      <c r="H66" s="223"/>
      <c r="I66" s="179"/>
    </row>
    <row r="67" spans="2:9" ht="45" x14ac:dyDescent="0.3">
      <c r="B67" s="121">
        <f>B66+1</f>
        <v>25</v>
      </c>
      <c r="C67" s="128" t="s">
        <v>271</v>
      </c>
      <c r="D67" s="221" t="s">
        <v>225</v>
      </c>
      <c r="E67" s="91" t="s">
        <v>218</v>
      </c>
      <c r="F67" s="222"/>
      <c r="G67" s="217">
        <f t="shared" si="0"/>
        <v>0</v>
      </c>
      <c r="H67" s="223"/>
      <c r="I67" s="179"/>
    </row>
    <row r="68" spans="2:9" ht="45" x14ac:dyDescent="0.3">
      <c r="B68" s="121">
        <f>B67+1</f>
        <v>26</v>
      </c>
      <c r="C68" s="135" t="s">
        <v>272</v>
      </c>
      <c r="D68" s="221" t="s">
        <v>225</v>
      </c>
      <c r="E68" s="91" t="s">
        <v>218</v>
      </c>
      <c r="F68" s="222"/>
      <c r="G68" s="217">
        <f t="shared" si="0"/>
        <v>0</v>
      </c>
      <c r="H68" s="223"/>
      <c r="I68" s="179"/>
    </row>
    <row r="69" spans="2:9" x14ac:dyDescent="0.3">
      <c r="B69" s="121">
        <f t="shared" ref="B69:B78" si="4">B68+1</f>
        <v>27</v>
      </c>
      <c r="C69" s="182" t="s">
        <v>273</v>
      </c>
      <c r="D69" s="221" t="s">
        <v>225</v>
      </c>
      <c r="E69" s="91" t="s">
        <v>218</v>
      </c>
      <c r="F69" s="222"/>
      <c r="G69" s="217">
        <f t="shared" si="0"/>
        <v>0</v>
      </c>
      <c r="H69" s="223"/>
      <c r="I69" s="179"/>
    </row>
    <row r="70" spans="2:9" ht="45" x14ac:dyDescent="0.3">
      <c r="B70" s="121">
        <f t="shared" si="4"/>
        <v>28</v>
      </c>
      <c r="C70" s="145" t="s">
        <v>274</v>
      </c>
      <c r="D70" s="221" t="s">
        <v>225</v>
      </c>
      <c r="E70" s="91" t="s">
        <v>218</v>
      </c>
      <c r="F70" s="222"/>
      <c r="G70" s="217">
        <f t="shared" si="0"/>
        <v>0</v>
      </c>
      <c r="H70" s="223"/>
      <c r="I70" s="179"/>
    </row>
    <row r="71" spans="2:9" x14ac:dyDescent="0.3">
      <c r="B71" s="121">
        <f t="shared" si="4"/>
        <v>29</v>
      </c>
      <c r="C71" s="132" t="s">
        <v>275</v>
      </c>
      <c r="D71" s="221" t="s">
        <v>225</v>
      </c>
      <c r="E71" s="91" t="s">
        <v>218</v>
      </c>
      <c r="F71" s="222"/>
      <c r="G71" s="217">
        <f t="shared" si="0"/>
        <v>0</v>
      </c>
      <c r="H71" s="223"/>
      <c r="I71" s="179"/>
    </row>
    <row r="72" spans="2:9" ht="30" x14ac:dyDescent="0.3">
      <c r="B72" s="121">
        <f t="shared" si="4"/>
        <v>30</v>
      </c>
      <c r="C72" s="230" t="s">
        <v>276</v>
      </c>
      <c r="D72" s="221" t="s">
        <v>225</v>
      </c>
      <c r="E72" s="91" t="s">
        <v>218</v>
      </c>
      <c r="F72" s="222"/>
      <c r="G72" s="217">
        <f t="shared" si="0"/>
        <v>0</v>
      </c>
      <c r="H72" s="223"/>
      <c r="I72" s="179"/>
    </row>
    <row r="73" spans="2:9" ht="45" x14ac:dyDescent="0.3">
      <c r="B73" s="121">
        <f t="shared" si="4"/>
        <v>31</v>
      </c>
      <c r="C73" s="124" t="s">
        <v>277</v>
      </c>
      <c r="D73" s="221" t="s">
        <v>225</v>
      </c>
      <c r="E73" s="91" t="s">
        <v>218</v>
      </c>
      <c r="F73" s="222"/>
      <c r="G73" s="217">
        <f t="shared" si="0"/>
        <v>0</v>
      </c>
      <c r="H73" s="223"/>
      <c r="I73" s="179"/>
    </row>
    <row r="74" spans="2:9" ht="30" x14ac:dyDescent="0.3">
      <c r="B74" s="121">
        <f t="shared" si="4"/>
        <v>32</v>
      </c>
      <c r="C74" s="135" t="s">
        <v>278</v>
      </c>
      <c r="D74" s="221" t="s">
        <v>225</v>
      </c>
      <c r="E74" s="91" t="s">
        <v>218</v>
      </c>
      <c r="F74" s="222"/>
      <c r="G74" s="217">
        <f t="shared" si="0"/>
        <v>0</v>
      </c>
      <c r="H74" s="223"/>
      <c r="I74" s="179"/>
    </row>
    <row r="75" spans="2:9" ht="60" x14ac:dyDescent="0.3">
      <c r="B75" s="121">
        <f t="shared" si="4"/>
        <v>33</v>
      </c>
      <c r="C75" s="135" t="s">
        <v>279</v>
      </c>
      <c r="D75" s="221" t="s">
        <v>225</v>
      </c>
      <c r="E75" s="91" t="s">
        <v>218</v>
      </c>
      <c r="F75" s="222"/>
      <c r="G75" s="217">
        <f t="shared" si="0"/>
        <v>0</v>
      </c>
      <c r="H75" s="223"/>
      <c r="I75" s="179"/>
    </row>
    <row r="76" spans="2:9" ht="30" x14ac:dyDescent="0.3">
      <c r="B76" s="121">
        <f t="shared" si="4"/>
        <v>34</v>
      </c>
      <c r="C76" s="245" t="s">
        <v>280</v>
      </c>
      <c r="D76" s="221" t="s">
        <v>225</v>
      </c>
      <c r="E76" s="91" t="s">
        <v>218</v>
      </c>
      <c r="F76" s="222"/>
      <c r="G76" s="217">
        <f t="shared" si="0"/>
        <v>0</v>
      </c>
      <c r="H76" s="223"/>
      <c r="I76" s="179"/>
    </row>
    <row r="77" spans="2:9" x14ac:dyDescent="0.3">
      <c r="B77" s="371">
        <f t="shared" si="4"/>
        <v>35</v>
      </c>
      <c r="C77" s="245" t="s">
        <v>281</v>
      </c>
      <c r="D77" s="221" t="s">
        <v>225</v>
      </c>
      <c r="E77" s="91" t="s">
        <v>218</v>
      </c>
      <c r="F77" s="222"/>
      <c r="G77" s="217">
        <f t="shared" ref="G77:G78" si="5">LEN(F77)</f>
        <v>0</v>
      </c>
      <c r="H77" s="223"/>
      <c r="I77" s="179"/>
    </row>
    <row r="78" spans="2:9" ht="30" x14ac:dyDescent="0.3">
      <c r="B78" s="371">
        <f t="shared" si="4"/>
        <v>36</v>
      </c>
      <c r="C78" s="245" t="s">
        <v>282</v>
      </c>
      <c r="D78" s="221" t="s">
        <v>225</v>
      </c>
      <c r="E78" s="91" t="s">
        <v>218</v>
      </c>
      <c r="F78" s="222"/>
      <c r="G78" s="217">
        <f t="shared" si="5"/>
        <v>0</v>
      </c>
      <c r="H78" s="223"/>
      <c r="I78" s="179"/>
    </row>
    <row r="79" spans="2:9" x14ac:dyDescent="0.3">
      <c r="B79" s="184" t="s">
        <v>67</v>
      </c>
      <c r="C79" s="185" t="s">
        <v>283</v>
      </c>
      <c r="D79" s="231"/>
      <c r="E79" s="232"/>
      <c r="F79" s="233"/>
      <c r="G79" s="217">
        <f t="shared" si="0"/>
        <v>0</v>
      </c>
      <c r="H79" s="223"/>
      <c r="I79" s="179"/>
    </row>
    <row r="80" spans="2:9" ht="30" x14ac:dyDescent="0.3">
      <c r="B80" s="129">
        <f>B78+1</f>
        <v>37</v>
      </c>
      <c r="C80" s="127" t="s">
        <v>284</v>
      </c>
      <c r="D80" s="221" t="s">
        <v>225</v>
      </c>
      <c r="E80" s="91" t="s">
        <v>218</v>
      </c>
      <c r="F80" s="222"/>
      <c r="G80" s="217">
        <f t="shared" ref="G80:G143" si="6">LEN(F80)</f>
        <v>0</v>
      </c>
      <c r="H80" s="223"/>
      <c r="I80" s="179"/>
    </row>
    <row r="81" spans="2:9" x14ac:dyDescent="0.3">
      <c r="B81" s="129">
        <f>B80+1</f>
        <v>38</v>
      </c>
      <c r="C81" s="127" t="s">
        <v>285</v>
      </c>
      <c r="D81" s="221" t="s">
        <v>225</v>
      </c>
      <c r="E81" s="91" t="s">
        <v>218</v>
      </c>
      <c r="F81" s="222"/>
      <c r="G81" s="217">
        <f t="shared" si="6"/>
        <v>0</v>
      </c>
      <c r="H81" s="223"/>
      <c r="I81" s="179"/>
    </row>
    <row r="82" spans="2:9" x14ac:dyDescent="0.3">
      <c r="B82" s="129">
        <f t="shared" ref="B82:B92" si="7">B81+1</f>
        <v>39</v>
      </c>
      <c r="C82" s="127" t="s">
        <v>286</v>
      </c>
      <c r="D82" s="221" t="s">
        <v>225</v>
      </c>
      <c r="E82" s="91" t="s">
        <v>218</v>
      </c>
      <c r="F82" s="222"/>
      <c r="G82" s="217">
        <f t="shared" si="6"/>
        <v>0</v>
      </c>
      <c r="H82" s="223"/>
      <c r="I82" s="179"/>
    </row>
    <row r="83" spans="2:9" ht="45" x14ac:dyDescent="0.3">
      <c r="B83" s="129">
        <f t="shared" si="7"/>
        <v>40</v>
      </c>
      <c r="C83" s="138" t="s">
        <v>287</v>
      </c>
      <c r="D83" s="221" t="s">
        <v>225</v>
      </c>
      <c r="E83" s="91" t="s">
        <v>218</v>
      </c>
      <c r="F83" s="222"/>
      <c r="G83" s="217">
        <f t="shared" si="6"/>
        <v>0</v>
      </c>
      <c r="H83" s="223"/>
      <c r="I83" s="179"/>
    </row>
    <row r="84" spans="2:9" ht="30" x14ac:dyDescent="0.3">
      <c r="B84" s="129">
        <f t="shared" si="7"/>
        <v>41</v>
      </c>
      <c r="C84" s="139" t="s">
        <v>288</v>
      </c>
      <c r="D84" s="221" t="s">
        <v>225</v>
      </c>
      <c r="E84" s="91" t="s">
        <v>218</v>
      </c>
      <c r="F84" s="222"/>
      <c r="G84" s="217">
        <f t="shared" si="6"/>
        <v>0</v>
      </c>
      <c r="H84" s="223"/>
      <c r="I84" s="179"/>
    </row>
    <row r="85" spans="2:9" x14ac:dyDescent="0.3">
      <c r="B85" s="129">
        <f t="shared" si="7"/>
        <v>42</v>
      </c>
      <c r="C85" s="140" t="s">
        <v>289</v>
      </c>
      <c r="D85" s="221" t="s">
        <v>225</v>
      </c>
      <c r="E85" s="91" t="s">
        <v>218</v>
      </c>
      <c r="F85" s="222"/>
      <c r="G85" s="217">
        <f t="shared" si="6"/>
        <v>0</v>
      </c>
      <c r="H85" s="223"/>
      <c r="I85" s="179"/>
    </row>
    <row r="86" spans="2:9" x14ac:dyDescent="0.3">
      <c r="B86" s="129">
        <f t="shared" si="7"/>
        <v>43</v>
      </c>
      <c r="C86" s="140" t="s">
        <v>290</v>
      </c>
      <c r="D86" s="221" t="s">
        <v>225</v>
      </c>
      <c r="E86" s="91" t="s">
        <v>218</v>
      </c>
      <c r="F86" s="222"/>
      <c r="G86" s="217">
        <f t="shared" si="6"/>
        <v>0</v>
      </c>
      <c r="H86" s="223"/>
      <c r="I86" s="179"/>
    </row>
    <row r="87" spans="2:9" ht="45" x14ac:dyDescent="0.3">
      <c r="B87" s="129">
        <f t="shared" si="7"/>
        <v>44</v>
      </c>
      <c r="C87" s="137" t="s">
        <v>291</v>
      </c>
      <c r="D87" s="221" t="s">
        <v>247</v>
      </c>
      <c r="E87" s="91" t="s">
        <v>218</v>
      </c>
      <c r="F87" s="222"/>
      <c r="G87" s="217">
        <f t="shared" si="6"/>
        <v>0</v>
      </c>
      <c r="H87" s="223"/>
      <c r="I87" s="179"/>
    </row>
    <row r="88" spans="2:9" x14ac:dyDescent="0.3">
      <c r="B88" s="129">
        <f t="shared" si="7"/>
        <v>45</v>
      </c>
      <c r="C88" s="140" t="s">
        <v>292</v>
      </c>
      <c r="D88" s="221" t="s">
        <v>225</v>
      </c>
      <c r="E88" s="91" t="s">
        <v>218</v>
      </c>
      <c r="F88" s="222"/>
      <c r="G88" s="217">
        <f t="shared" si="6"/>
        <v>0</v>
      </c>
      <c r="H88" s="223"/>
      <c r="I88" s="179"/>
    </row>
    <row r="89" spans="2:9" x14ac:dyDescent="0.3">
      <c r="B89" s="129">
        <f t="shared" si="7"/>
        <v>46</v>
      </c>
      <c r="C89" s="139" t="s">
        <v>293</v>
      </c>
      <c r="D89" s="221" t="s">
        <v>225</v>
      </c>
      <c r="E89" s="91" t="s">
        <v>218</v>
      </c>
      <c r="F89" s="222"/>
      <c r="G89" s="217">
        <f t="shared" si="6"/>
        <v>0</v>
      </c>
      <c r="H89" s="223"/>
      <c r="I89" s="179"/>
    </row>
    <row r="90" spans="2:9" x14ac:dyDescent="0.3">
      <c r="B90" s="129">
        <f t="shared" si="7"/>
        <v>47</v>
      </c>
      <c r="C90" s="128" t="s">
        <v>294</v>
      </c>
      <c r="D90" s="221" t="s">
        <v>225</v>
      </c>
      <c r="E90" s="91" t="s">
        <v>218</v>
      </c>
      <c r="F90" s="222"/>
      <c r="G90" s="217">
        <f t="shared" si="6"/>
        <v>0</v>
      </c>
      <c r="H90" s="223"/>
      <c r="I90" s="179"/>
    </row>
    <row r="91" spans="2:9" x14ac:dyDescent="0.3">
      <c r="B91" s="129">
        <f t="shared" si="7"/>
        <v>48</v>
      </c>
      <c r="C91" s="128" t="s">
        <v>295</v>
      </c>
      <c r="D91" s="221" t="s">
        <v>225</v>
      </c>
      <c r="E91" s="91" t="s">
        <v>218</v>
      </c>
      <c r="F91" s="222"/>
      <c r="G91" s="217">
        <f t="shared" si="6"/>
        <v>0</v>
      </c>
      <c r="H91" s="223"/>
      <c r="I91" s="179"/>
    </row>
    <row r="92" spans="2:9" ht="30" x14ac:dyDescent="0.3">
      <c r="B92" s="242">
        <f t="shared" si="7"/>
        <v>49</v>
      </c>
      <c r="C92" s="358" t="s">
        <v>296</v>
      </c>
      <c r="D92" s="225" t="s">
        <v>225</v>
      </c>
      <c r="E92" s="226" t="s">
        <v>218</v>
      </c>
      <c r="F92" s="227"/>
      <c r="G92" s="217">
        <f t="shared" si="6"/>
        <v>0</v>
      </c>
      <c r="H92" s="223"/>
      <c r="I92" s="179"/>
    </row>
    <row r="93" spans="2:9" x14ac:dyDescent="0.3">
      <c r="B93" s="142"/>
      <c r="C93" s="315" t="s">
        <v>297</v>
      </c>
      <c r="D93" s="221" t="s">
        <v>225</v>
      </c>
      <c r="E93" s="91" t="s">
        <v>218</v>
      </c>
      <c r="F93" s="222"/>
      <c r="G93" s="217">
        <f t="shared" si="6"/>
        <v>0</v>
      </c>
      <c r="H93" s="223"/>
      <c r="I93" s="179"/>
    </row>
    <row r="94" spans="2:9" x14ac:dyDescent="0.3">
      <c r="B94" s="142"/>
      <c r="C94" s="315" t="s">
        <v>298</v>
      </c>
      <c r="D94" s="221" t="s">
        <v>225</v>
      </c>
      <c r="E94" s="91" t="s">
        <v>218</v>
      </c>
      <c r="F94" s="222"/>
      <c r="G94" s="217">
        <f t="shared" si="6"/>
        <v>0</v>
      </c>
      <c r="H94" s="223"/>
      <c r="I94" s="179"/>
    </row>
    <row r="95" spans="2:9" x14ac:dyDescent="0.3">
      <c r="B95" s="142"/>
      <c r="C95" s="316" t="s">
        <v>299</v>
      </c>
      <c r="D95" s="221" t="s">
        <v>225</v>
      </c>
      <c r="E95" s="91" t="s">
        <v>218</v>
      </c>
      <c r="F95" s="222"/>
      <c r="G95" s="217">
        <f t="shared" si="6"/>
        <v>0</v>
      </c>
      <c r="H95" s="223"/>
      <c r="I95" s="179"/>
    </row>
    <row r="96" spans="2:9" x14ac:dyDescent="0.3">
      <c r="B96" s="142"/>
      <c r="C96" s="316" t="s">
        <v>300</v>
      </c>
      <c r="D96" s="221" t="s">
        <v>225</v>
      </c>
      <c r="E96" s="91" t="s">
        <v>218</v>
      </c>
      <c r="F96" s="222"/>
      <c r="G96" s="217">
        <f t="shared" si="6"/>
        <v>0</v>
      </c>
      <c r="H96" s="223"/>
      <c r="I96" s="179"/>
    </row>
    <row r="97" spans="2:9" x14ac:dyDescent="0.3">
      <c r="B97" s="142"/>
      <c r="C97" s="317" t="s">
        <v>301</v>
      </c>
      <c r="D97" s="221" t="s">
        <v>225</v>
      </c>
      <c r="E97" s="91" t="s">
        <v>218</v>
      </c>
      <c r="F97" s="222"/>
      <c r="G97" s="217">
        <f t="shared" si="6"/>
        <v>0</v>
      </c>
      <c r="H97" s="223"/>
      <c r="I97" s="179"/>
    </row>
    <row r="98" spans="2:9" x14ac:dyDescent="0.3">
      <c r="B98" s="142"/>
      <c r="C98" s="317" t="s">
        <v>302</v>
      </c>
      <c r="D98" s="221" t="s">
        <v>225</v>
      </c>
      <c r="E98" s="91" t="s">
        <v>218</v>
      </c>
      <c r="F98" s="222"/>
      <c r="G98" s="217">
        <f t="shared" si="6"/>
        <v>0</v>
      </c>
      <c r="H98" s="223"/>
      <c r="I98" s="179"/>
    </row>
    <row r="99" spans="2:9" x14ac:dyDescent="0.3">
      <c r="B99" s="184" t="s">
        <v>67</v>
      </c>
      <c r="C99" s="185" t="s">
        <v>303</v>
      </c>
      <c r="D99" s="231"/>
      <c r="E99" s="232"/>
      <c r="F99" s="233"/>
      <c r="G99" s="217">
        <f t="shared" si="6"/>
        <v>0</v>
      </c>
      <c r="H99" s="223"/>
      <c r="I99" s="179"/>
    </row>
    <row r="100" spans="2:9" ht="30" x14ac:dyDescent="0.3">
      <c r="B100" s="129">
        <f>B92+1</f>
        <v>50</v>
      </c>
      <c r="C100" s="374" t="s">
        <v>304</v>
      </c>
      <c r="D100" s="221" t="s">
        <v>225</v>
      </c>
      <c r="E100" s="91" t="s">
        <v>218</v>
      </c>
      <c r="F100" s="222"/>
      <c r="G100" s="217">
        <f t="shared" si="6"/>
        <v>0</v>
      </c>
      <c r="H100" s="223"/>
      <c r="I100" s="179"/>
    </row>
    <row r="101" spans="2:9" x14ac:dyDescent="0.3">
      <c r="B101" s="129">
        <f t="shared" ref="B101:B112" si="8">B100+1</f>
        <v>51</v>
      </c>
      <c r="C101" s="128" t="s">
        <v>305</v>
      </c>
      <c r="D101" s="221" t="s">
        <v>225</v>
      </c>
      <c r="E101" s="91" t="s">
        <v>218</v>
      </c>
      <c r="F101" s="222"/>
      <c r="G101" s="217">
        <f t="shared" si="6"/>
        <v>0</v>
      </c>
      <c r="H101" s="223"/>
      <c r="I101" s="179"/>
    </row>
    <row r="102" spans="2:9" x14ac:dyDescent="0.3">
      <c r="B102" s="129">
        <f t="shared" si="8"/>
        <v>52</v>
      </c>
      <c r="C102" s="128" t="s">
        <v>306</v>
      </c>
      <c r="D102" s="221" t="s">
        <v>225</v>
      </c>
      <c r="E102" s="91" t="s">
        <v>218</v>
      </c>
      <c r="F102" s="222"/>
      <c r="G102" s="217">
        <f t="shared" si="6"/>
        <v>0</v>
      </c>
      <c r="H102" s="223"/>
      <c r="I102" s="179"/>
    </row>
    <row r="103" spans="2:9" ht="30" x14ac:dyDescent="0.3">
      <c r="B103" s="129">
        <f t="shared" si="8"/>
        <v>53</v>
      </c>
      <c r="C103" s="137" t="s">
        <v>307</v>
      </c>
      <c r="D103" s="221" t="s">
        <v>225</v>
      </c>
      <c r="E103" s="91" t="s">
        <v>218</v>
      </c>
      <c r="F103" s="222"/>
      <c r="G103" s="217">
        <f t="shared" si="6"/>
        <v>0</v>
      </c>
      <c r="H103" s="223"/>
      <c r="I103" s="179"/>
    </row>
    <row r="104" spans="2:9" ht="30" x14ac:dyDescent="0.3">
      <c r="B104" s="129">
        <f t="shared" si="8"/>
        <v>54</v>
      </c>
      <c r="C104" s="127" t="s">
        <v>308</v>
      </c>
      <c r="D104" s="221" t="s">
        <v>225</v>
      </c>
      <c r="E104" s="91" t="s">
        <v>218</v>
      </c>
      <c r="F104" s="222"/>
      <c r="G104" s="217">
        <f t="shared" si="6"/>
        <v>0</v>
      </c>
      <c r="H104" s="223"/>
      <c r="I104" s="179"/>
    </row>
    <row r="105" spans="2:9" ht="30" x14ac:dyDescent="0.3">
      <c r="B105" s="129">
        <f t="shared" si="8"/>
        <v>55</v>
      </c>
      <c r="C105" s="127" t="s">
        <v>309</v>
      </c>
      <c r="D105" s="221" t="s">
        <v>225</v>
      </c>
      <c r="E105" s="91" t="s">
        <v>218</v>
      </c>
      <c r="F105" s="222"/>
      <c r="G105" s="217">
        <f t="shared" si="6"/>
        <v>0</v>
      </c>
      <c r="H105" s="223"/>
      <c r="I105" s="179"/>
    </row>
    <row r="106" spans="2:9" ht="30" x14ac:dyDescent="0.3">
      <c r="B106" s="129">
        <f t="shared" si="8"/>
        <v>56</v>
      </c>
      <c r="C106" s="137" t="s">
        <v>310</v>
      </c>
      <c r="D106" s="221" t="s">
        <v>225</v>
      </c>
      <c r="E106" s="91" t="s">
        <v>218</v>
      </c>
      <c r="F106" s="222"/>
      <c r="G106" s="217">
        <f t="shared" si="6"/>
        <v>0</v>
      </c>
      <c r="H106" s="223"/>
      <c r="I106" s="179"/>
    </row>
    <row r="107" spans="2:9" ht="30" x14ac:dyDescent="0.3">
      <c r="B107" s="129">
        <f t="shared" si="8"/>
        <v>57</v>
      </c>
      <c r="C107" s="136" t="s">
        <v>311</v>
      </c>
      <c r="D107" s="221" t="s">
        <v>225</v>
      </c>
      <c r="E107" s="91" t="s">
        <v>218</v>
      </c>
      <c r="F107" s="222"/>
      <c r="G107" s="217">
        <f t="shared" si="6"/>
        <v>0</v>
      </c>
      <c r="H107" s="223"/>
      <c r="I107" s="179"/>
    </row>
    <row r="108" spans="2:9" x14ac:dyDescent="0.3">
      <c r="B108" s="129">
        <f t="shared" si="8"/>
        <v>58</v>
      </c>
      <c r="C108" s="137" t="s">
        <v>312</v>
      </c>
      <c r="D108" s="221" t="s">
        <v>225</v>
      </c>
      <c r="E108" s="91" t="s">
        <v>218</v>
      </c>
      <c r="F108" s="222"/>
      <c r="G108" s="217">
        <f t="shared" si="6"/>
        <v>0</v>
      </c>
      <c r="H108" s="223"/>
      <c r="I108" s="179"/>
    </row>
    <row r="109" spans="2:9" ht="30" x14ac:dyDescent="0.3">
      <c r="B109" s="129">
        <f t="shared" si="8"/>
        <v>59</v>
      </c>
      <c r="C109" s="137" t="s">
        <v>313</v>
      </c>
      <c r="D109" s="221" t="s">
        <v>225</v>
      </c>
      <c r="E109" s="91" t="s">
        <v>218</v>
      </c>
      <c r="F109" s="222"/>
      <c r="G109" s="217">
        <f t="shared" si="6"/>
        <v>0</v>
      </c>
      <c r="H109" s="223"/>
      <c r="I109" s="179"/>
    </row>
    <row r="110" spans="2:9" x14ac:dyDescent="0.3">
      <c r="B110" s="129">
        <f t="shared" si="8"/>
        <v>60</v>
      </c>
      <c r="C110" s="318" t="s">
        <v>314</v>
      </c>
      <c r="D110" s="221" t="s">
        <v>225</v>
      </c>
      <c r="E110" s="91" t="s">
        <v>218</v>
      </c>
      <c r="F110" s="222"/>
      <c r="G110" s="217">
        <f t="shared" si="6"/>
        <v>0</v>
      </c>
      <c r="H110" s="223"/>
      <c r="I110" s="179"/>
    </row>
    <row r="111" spans="2:9" ht="30" x14ac:dyDescent="0.3">
      <c r="B111" s="129">
        <f t="shared" si="8"/>
        <v>61</v>
      </c>
      <c r="C111" s="126" t="s">
        <v>315</v>
      </c>
      <c r="D111" s="221" t="s">
        <v>225</v>
      </c>
      <c r="E111" s="91" t="s">
        <v>218</v>
      </c>
      <c r="F111" s="222"/>
      <c r="G111" s="217">
        <f t="shared" si="6"/>
        <v>0</v>
      </c>
      <c r="H111" s="223"/>
      <c r="I111" s="179"/>
    </row>
    <row r="112" spans="2:9" ht="30" x14ac:dyDescent="0.3">
      <c r="B112" s="129">
        <f t="shared" si="8"/>
        <v>62</v>
      </c>
      <c r="C112" s="126" t="s">
        <v>316</v>
      </c>
      <c r="D112" s="221" t="s">
        <v>225</v>
      </c>
      <c r="E112" s="91" t="s">
        <v>218</v>
      </c>
      <c r="F112" s="222"/>
      <c r="G112" s="217">
        <f t="shared" si="6"/>
        <v>0</v>
      </c>
      <c r="H112" s="223"/>
      <c r="I112" s="179"/>
    </row>
    <row r="113" spans="2:9" ht="30" x14ac:dyDescent="0.3">
      <c r="B113" s="242">
        <f>B112+1</f>
        <v>63</v>
      </c>
      <c r="C113" s="373" t="s">
        <v>296</v>
      </c>
      <c r="D113" s="225"/>
      <c r="E113" s="226"/>
      <c r="F113" s="227"/>
      <c r="G113" s="217">
        <f t="shared" si="6"/>
        <v>0</v>
      </c>
      <c r="H113" s="223"/>
      <c r="I113" s="179"/>
    </row>
    <row r="114" spans="2:9" x14ac:dyDescent="0.3">
      <c r="B114" s="129"/>
      <c r="C114" s="126" t="s">
        <v>317</v>
      </c>
      <c r="D114" s="221" t="s">
        <v>225</v>
      </c>
      <c r="E114" s="91" t="s">
        <v>218</v>
      </c>
      <c r="F114" s="222"/>
      <c r="G114" s="217">
        <f t="shared" si="6"/>
        <v>0</v>
      </c>
      <c r="H114" s="223"/>
      <c r="I114" s="179"/>
    </row>
    <row r="115" spans="2:9" x14ac:dyDescent="0.3">
      <c r="B115" s="129"/>
      <c r="C115" s="126" t="s">
        <v>318</v>
      </c>
      <c r="D115" s="221" t="s">
        <v>225</v>
      </c>
      <c r="E115" s="91" t="s">
        <v>218</v>
      </c>
      <c r="F115" s="222"/>
      <c r="G115" s="217">
        <f t="shared" si="6"/>
        <v>0</v>
      </c>
      <c r="H115" s="223"/>
      <c r="I115" s="179"/>
    </row>
    <row r="116" spans="2:9" x14ac:dyDescent="0.3">
      <c r="B116" s="129"/>
      <c r="C116" s="126" t="s">
        <v>319</v>
      </c>
      <c r="D116" s="221" t="s">
        <v>225</v>
      </c>
      <c r="E116" s="91" t="s">
        <v>218</v>
      </c>
      <c r="F116" s="222"/>
      <c r="G116" s="217">
        <f t="shared" si="6"/>
        <v>0</v>
      </c>
      <c r="H116" s="223"/>
      <c r="I116" s="179"/>
    </row>
    <row r="117" spans="2:9" x14ac:dyDescent="0.3">
      <c r="B117" s="129"/>
      <c r="C117" s="126" t="s">
        <v>320</v>
      </c>
      <c r="D117" s="221" t="s">
        <v>225</v>
      </c>
      <c r="E117" s="91" t="s">
        <v>218</v>
      </c>
      <c r="F117" s="222"/>
      <c r="G117" s="217">
        <f t="shared" si="6"/>
        <v>0</v>
      </c>
      <c r="H117" s="223"/>
      <c r="I117" s="179"/>
    </row>
    <row r="118" spans="2:9" x14ac:dyDescent="0.3">
      <c r="B118" s="129"/>
      <c r="C118" s="126" t="s">
        <v>321</v>
      </c>
      <c r="D118" s="221" t="s">
        <v>225</v>
      </c>
      <c r="E118" s="91" t="s">
        <v>218</v>
      </c>
      <c r="F118" s="222"/>
      <c r="G118" s="217">
        <f t="shared" si="6"/>
        <v>0</v>
      </c>
      <c r="H118" s="223"/>
      <c r="I118" s="179"/>
    </row>
    <row r="119" spans="2:9" ht="30" x14ac:dyDescent="0.3">
      <c r="B119" s="129">
        <f>B113+1</f>
        <v>64</v>
      </c>
      <c r="C119" s="127" t="s">
        <v>322</v>
      </c>
      <c r="D119" s="221" t="s">
        <v>225</v>
      </c>
      <c r="E119" s="91" t="s">
        <v>218</v>
      </c>
      <c r="F119" s="222"/>
      <c r="G119" s="217">
        <f t="shared" si="6"/>
        <v>0</v>
      </c>
      <c r="H119" s="223"/>
      <c r="I119" s="179"/>
    </row>
    <row r="120" spans="2:9" x14ac:dyDescent="0.3">
      <c r="B120" s="183" t="s">
        <v>67</v>
      </c>
      <c r="C120" s="186" t="s">
        <v>323</v>
      </c>
      <c r="D120" s="231"/>
      <c r="E120" s="232"/>
      <c r="F120" s="233"/>
      <c r="G120" s="217">
        <f t="shared" si="6"/>
        <v>0</v>
      </c>
      <c r="H120" s="223"/>
      <c r="I120" s="179"/>
    </row>
    <row r="121" spans="2:9" ht="45" customHeight="1" x14ac:dyDescent="0.3">
      <c r="B121" s="129">
        <f>B119+1</f>
        <v>65</v>
      </c>
      <c r="C121" s="127" t="s">
        <v>324</v>
      </c>
      <c r="D121" s="221" t="s">
        <v>225</v>
      </c>
      <c r="E121" s="91" t="s">
        <v>218</v>
      </c>
      <c r="F121" s="222"/>
      <c r="G121" s="217">
        <f t="shared" si="6"/>
        <v>0</v>
      </c>
      <c r="H121" s="223"/>
      <c r="I121" s="179"/>
    </row>
    <row r="122" spans="2:9" ht="30" x14ac:dyDescent="0.3">
      <c r="B122" s="129">
        <f t="shared" ref="B122:B131" si="9">B121+1</f>
        <v>66</v>
      </c>
      <c r="C122" s="126" t="s">
        <v>325</v>
      </c>
      <c r="D122" s="221" t="s">
        <v>225</v>
      </c>
      <c r="E122" s="91" t="s">
        <v>218</v>
      </c>
      <c r="F122" s="222"/>
      <c r="G122" s="217">
        <f t="shared" si="6"/>
        <v>0</v>
      </c>
      <c r="H122" s="223"/>
      <c r="I122" s="179"/>
    </row>
    <row r="123" spans="2:9" x14ac:dyDescent="0.3">
      <c r="B123" s="129">
        <f t="shared" si="9"/>
        <v>67</v>
      </c>
      <c r="C123" s="126" t="s">
        <v>326</v>
      </c>
      <c r="D123" s="221" t="s">
        <v>225</v>
      </c>
      <c r="E123" s="91" t="s">
        <v>218</v>
      </c>
      <c r="F123" s="222"/>
      <c r="G123" s="217">
        <f t="shared" si="6"/>
        <v>0</v>
      </c>
      <c r="H123" s="223"/>
      <c r="I123" s="179"/>
    </row>
    <row r="124" spans="2:9" x14ac:dyDescent="0.3">
      <c r="B124" s="129">
        <f t="shared" si="9"/>
        <v>68</v>
      </c>
      <c r="C124" s="126" t="s">
        <v>327</v>
      </c>
      <c r="D124" s="221" t="s">
        <v>225</v>
      </c>
      <c r="E124" s="91" t="s">
        <v>218</v>
      </c>
      <c r="F124" s="222"/>
      <c r="G124" s="217">
        <f t="shared" si="6"/>
        <v>0</v>
      </c>
      <c r="H124" s="223"/>
      <c r="I124" s="179"/>
    </row>
    <row r="125" spans="2:9" x14ac:dyDescent="0.3">
      <c r="B125" s="129">
        <f t="shared" si="9"/>
        <v>69</v>
      </c>
      <c r="C125" s="137" t="s">
        <v>328</v>
      </c>
      <c r="D125" s="221" t="s">
        <v>225</v>
      </c>
      <c r="E125" s="91" t="s">
        <v>218</v>
      </c>
      <c r="F125" s="222"/>
      <c r="G125" s="217">
        <f t="shared" si="6"/>
        <v>0</v>
      </c>
      <c r="H125" s="223"/>
      <c r="I125" s="179"/>
    </row>
    <row r="126" spans="2:9" x14ac:dyDescent="0.3">
      <c r="B126" s="129">
        <f t="shared" si="9"/>
        <v>70</v>
      </c>
      <c r="C126" s="137" t="s">
        <v>329</v>
      </c>
      <c r="D126" s="221" t="s">
        <v>225</v>
      </c>
      <c r="E126" s="91" t="s">
        <v>218</v>
      </c>
      <c r="F126" s="222"/>
      <c r="G126" s="217">
        <f t="shared" si="6"/>
        <v>0</v>
      </c>
      <c r="H126" s="223"/>
      <c r="I126" s="179"/>
    </row>
    <row r="127" spans="2:9" ht="30" x14ac:dyDescent="0.3">
      <c r="B127" s="129">
        <f t="shared" si="9"/>
        <v>71</v>
      </c>
      <c r="C127" s="137" t="s">
        <v>330</v>
      </c>
      <c r="D127" s="221" t="s">
        <v>225</v>
      </c>
      <c r="E127" s="91" t="s">
        <v>218</v>
      </c>
      <c r="F127" s="222"/>
      <c r="G127" s="217">
        <f t="shared" si="6"/>
        <v>0</v>
      </c>
      <c r="H127" s="223"/>
      <c r="I127" s="179"/>
    </row>
    <row r="128" spans="2:9" x14ac:dyDescent="0.3">
      <c r="B128" s="129">
        <f t="shared" si="9"/>
        <v>72</v>
      </c>
      <c r="C128" s="137" t="s">
        <v>331</v>
      </c>
      <c r="D128" s="221" t="s">
        <v>225</v>
      </c>
      <c r="E128" s="91" t="s">
        <v>218</v>
      </c>
      <c r="F128" s="222"/>
      <c r="G128" s="217">
        <f t="shared" si="6"/>
        <v>0</v>
      </c>
      <c r="H128" s="223"/>
      <c r="I128" s="179"/>
    </row>
    <row r="129" spans="2:9" x14ac:dyDescent="0.3">
      <c r="B129" s="129">
        <f t="shared" si="9"/>
        <v>73</v>
      </c>
      <c r="C129" s="137" t="s">
        <v>332</v>
      </c>
      <c r="D129" s="221" t="s">
        <v>225</v>
      </c>
      <c r="E129" s="91" t="s">
        <v>218</v>
      </c>
      <c r="F129" s="222"/>
      <c r="G129" s="217">
        <f t="shared" si="6"/>
        <v>0</v>
      </c>
      <c r="H129" s="223"/>
      <c r="I129" s="179"/>
    </row>
    <row r="130" spans="2:9" ht="30" x14ac:dyDescent="0.3">
      <c r="B130" s="129">
        <f t="shared" si="9"/>
        <v>74</v>
      </c>
      <c r="C130" s="137" t="s">
        <v>333</v>
      </c>
      <c r="D130" s="221" t="s">
        <v>225</v>
      </c>
      <c r="E130" s="91" t="s">
        <v>218</v>
      </c>
      <c r="F130" s="222"/>
      <c r="G130" s="217">
        <f t="shared" si="6"/>
        <v>0</v>
      </c>
      <c r="H130" s="223"/>
      <c r="I130" s="179"/>
    </row>
    <row r="131" spans="2:9" x14ac:dyDescent="0.3">
      <c r="B131" s="129">
        <f t="shared" si="9"/>
        <v>75</v>
      </c>
      <c r="C131" s="137" t="s">
        <v>334</v>
      </c>
      <c r="D131" s="221" t="s">
        <v>225</v>
      </c>
      <c r="E131" s="91" t="s">
        <v>218</v>
      </c>
      <c r="F131" s="222"/>
      <c r="G131" s="217">
        <f t="shared" si="6"/>
        <v>0</v>
      </c>
      <c r="H131" s="223"/>
      <c r="I131" s="179"/>
    </row>
    <row r="132" spans="2:9" ht="28.35" customHeight="1" x14ac:dyDescent="0.3">
      <c r="B132" s="183" t="s">
        <v>67</v>
      </c>
      <c r="C132" s="183" t="s">
        <v>335</v>
      </c>
      <c r="D132" s="231"/>
      <c r="E132" s="232"/>
      <c r="F132" s="233"/>
      <c r="G132" s="217">
        <f t="shared" si="6"/>
        <v>0</v>
      </c>
      <c r="H132" s="223"/>
      <c r="I132" s="179"/>
    </row>
    <row r="133" spans="2:9" ht="28.35" customHeight="1" x14ac:dyDescent="0.3">
      <c r="B133" s="129">
        <f>B131+1</f>
        <v>76</v>
      </c>
      <c r="C133" s="127" t="s">
        <v>336</v>
      </c>
      <c r="D133" s="221" t="s">
        <v>225</v>
      </c>
      <c r="E133" s="91" t="s">
        <v>218</v>
      </c>
      <c r="F133" s="222"/>
      <c r="G133" s="217">
        <f t="shared" si="6"/>
        <v>0</v>
      </c>
      <c r="H133" s="223"/>
      <c r="I133" s="179"/>
    </row>
    <row r="134" spans="2:9" ht="40.35" customHeight="1" x14ac:dyDescent="0.3">
      <c r="B134" s="129">
        <f t="shared" ref="B134:B141" si="10">B133+1</f>
        <v>77</v>
      </c>
      <c r="C134" s="143" t="s">
        <v>337</v>
      </c>
      <c r="D134" s="221" t="s">
        <v>225</v>
      </c>
      <c r="E134" s="91" t="s">
        <v>218</v>
      </c>
      <c r="F134" s="222"/>
      <c r="G134" s="217">
        <f t="shared" si="6"/>
        <v>0</v>
      </c>
      <c r="H134" s="223"/>
      <c r="I134" s="179"/>
    </row>
    <row r="135" spans="2:9" ht="81" customHeight="1" x14ac:dyDescent="0.3">
      <c r="B135" s="129">
        <f t="shared" si="10"/>
        <v>78</v>
      </c>
      <c r="C135" s="143" t="s">
        <v>338</v>
      </c>
      <c r="D135" s="221" t="s">
        <v>225</v>
      </c>
      <c r="E135" s="91" t="s">
        <v>218</v>
      </c>
      <c r="F135" s="222"/>
      <c r="G135" s="217">
        <f t="shared" si="6"/>
        <v>0</v>
      </c>
      <c r="H135" s="223"/>
      <c r="I135" s="179"/>
    </row>
    <row r="136" spans="2:9" ht="28.35" customHeight="1" x14ac:dyDescent="0.3">
      <c r="B136" s="129">
        <f t="shared" si="10"/>
        <v>79</v>
      </c>
      <c r="C136" s="143" t="s">
        <v>339</v>
      </c>
      <c r="D136" s="221" t="s">
        <v>225</v>
      </c>
      <c r="E136" s="91" t="s">
        <v>218</v>
      </c>
      <c r="F136" s="222"/>
      <c r="G136" s="217">
        <f t="shared" si="6"/>
        <v>0</v>
      </c>
      <c r="H136" s="223"/>
      <c r="I136" s="179"/>
    </row>
    <row r="137" spans="2:9" ht="28.35" customHeight="1" x14ac:dyDescent="0.3">
      <c r="B137" s="129">
        <f t="shared" si="10"/>
        <v>80</v>
      </c>
      <c r="C137" s="143" t="s">
        <v>340</v>
      </c>
      <c r="D137" s="221" t="s">
        <v>225</v>
      </c>
      <c r="E137" s="91" t="s">
        <v>218</v>
      </c>
      <c r="F137" s="222"/>
      <c r="G137" s="217">
        <f t="shared" si="6"/>
        <v>0</v>
      </c>
      <c r="H137" s="223"/>
      <c r="I137" s="179"/>
    </row>
    <row r="138" spans="2:9" ht="42.6" customHeight="1" x14ac:dyDescent="0.3">
      <c r="B138" s="129">
        <f t="shared" si="10"/>
        <v>81</v>
      </c>
      <c r="C138" s="143" t="s">
        <v>341</v>
      </c>
      <c r="D138" s="221" t="s">
        <v>225</v>
      </c>
      <c r="E138" s="91" t="s">
        <v>218</v>
      </c>
      <c r="F138" s="222"/>
      <c r="G138" s="217">
        <f t="shared" si="6"/>
        <v>0</v>
      </c>
      <c r="H138" s="223"/>
      <c r="I138" s="179"/>
    </row>
    <row r="139" spans="2:9" ht="45" x14ac:dyDescent="0.3">
      <c r="B139" s="129">
        <f t="shared" si="10"/>
        <v>82</v>
      </c>
      <c r="C139" s="143" t="s">
        <v>342</v>
      </c>
      <c r="D139" s="221" t="s">
        <v>225</v>
      </c>
      <c r="E139" s="91" t="s">
        <v>218</v>
      </c>
      <c r="F139" s="222"/>
      <c r="G139" s="217">
        <f t="shared" si="6"/>
        <v>0</v>
      </c>
      <c r="H139" s="223"/>
      <c r="I139" s="179"/>
    </row>
    <row r="140" spans="2:9" ht="25.7" customHeight="1" x14ac:dyDescent="0.3">
      <c r="B140" s="129">
        <f t="shared" si="10"/>
        <v>83</v>
      </c>
      <c r="C140" s="202" t="s">
        <v>343</v>
      </c>
      <c r="D140" s="221" t="s">
        <v>225</v>
      </c>
      <c r="E140" s="91" t="s">
        <v>218</v>
      </c>
      <c r="F140" s="222"/>
      <c r="G140" s="217">
        <f t="shared" si="6"/>
        <v>0</v>
      </c>
      <c r="H140" s="223"/>
      <c r="I140" s="179"/>
    </row>
    <row r="141" spans="2:9" ht="72.599999999999994" customHeight="1" x14ac:dyDescent="0.3">
      <c r="B141" s="129">
        <f t="shared" si="10"/>
        <v>84</v>
      </c>
      <c r="C141" s="137" t="s">
        <v>344</v>
      </c>
      <c r="D141" s="221" t="s">
        <v>225</v>
      </c>
      <c r="E141" s="91" t="s">
        <v>218</v>
      </c>
      <c r="F141" s="222"/>
      <c r="G141" s="217">
        <f t="shared" si="6"/>
        <v>0</v>
      </c>
      <c r="H141" s="223"/>
      <c r="I141" s="179"/>
    </row>
    <row r="142" spans="2:9" x14ac:dyDescent="0.3">
      <c r="B142" s="183" t="s">
        <v>67</v>
      </c>
      <c r="C142" s="144" t="s">
        <v>345</v>
      </c>
      <c r="D142" s="231"/>
      <c r="E142" s="232"/>
      <c r="F142" s="233"/>
      <c r="G142" s="217">
        <f t="shared" si="6"/>
        <v>0</v>
      </c>
      <c r="H142" s="223"/>
      <c r="I142" s="179"/>
    </row>
    <row r="143" spans="2:9" x14ac:dyDescent="0.3">
      <c r="B143" s="224">
        <f>B141+1</f>
        <v>85</v>
      </c>
      <c r="C143" s="228" t="s">
        <v>346</v>
      </c>
      <c r="D143" s="221" t="s">
        <v>225</v>
      </c>
      <c r="E143" s="91" t="s">
        <v>218</v>
      </c>
      <c r="F143" s="222"/>
      <c r="G143" s="217">
        <f t="shared" si="6"/>
        <v>0</v>
      </c>
      <c r="H143" s="223"/>
      <c r="I143" s="179"/>
    </row>
    <row r="144" spans="2:9" ht="30" x14ac:dyDescent="0.3">
      <c r="B144" s="224"/>
      <c r="C144" s="248" t="s">
        <v>347</v>
      </c>
      <c r="D144" s="221" t="s">
        <v>225</v>
      </c>
      <c r="E144" s="91" t="s">
        <v>218</v>
      </c>
      <c r="F144" s="222"/>
      <c r="G144" s="217">
        <f t="shared" ref="G144:G150" si="11">LEN(F144)</f>
        <v>0</v>
      </c>
      <c r="H144" s="223"/>
      <c r="I144" s="179"/>
    </row>
    <row r="145" spans="2:9" ht="37.5" customHeight="1" x14ac:dyDescent="0.3">
      <c r="B145" s="224">
        <f>B143+1</f>
        <v>86</v>
      </c>
      <c r="C145" s="228" t="s">
        <v>348</v>
      </c>
      <c r="D145" s="221" t="s">
        <v>225</v>
      </c>
      <c r="E145" s="91" t="s">
        <v>218</v>
      </c>
      <c r="F145" s="222"/>
      <c r="G145" s="217">
        <f t="shared" si="11"/>
        <v>0</v>
      </c>
      <c r="H145" s="223"/>
      <c r="I145" s="179"/>
    </row>
    <row r="146" spans="2:9" s="1" customFormat="1" ht="30" x14ac:dyDescent="0.3">
      <c r="B146" s="224"/>
      <c r="C146" s="248" t="s">
        <v>347</v>
      </c>
      <c r="D146" s="221" t="s">
        <v>225</v>
      </c>
      <c r="E146" s="91" t="s">
        <v>218</v>
      </c>
      <c r="F146" s="222"/>
      <c r="G146" s="217">
        <f t="shared" si="11"/>
        <v>0</v>
      </c>
    </row>
    <row r="147" spans="2:9" s="1" customFormat="1" ht="16.5" x14ac:dyDescent="0.3">
      <c r="B147" s="224">
        <f>B145+1</f>
        <v>87</v>
      </c>
      <c r="C147" s="228" t="s">
        <v>349</v>
      </c>
      <c r="D147" s="221" t="s">
        <v>225</v>
      </c>
      <c r="E147" s="91" t="s">
        <v>218</v>
      </c>
      <c r="F147" s="222"/>
      <c r="G147" s="217">
        <f t="shared" si="11"/>
        <v>0</v>
      </c>
    </row>
    <row r="148" spans="2:9" s="1" customFormat="1" ht="30" x14ac:dyDescent="0.3">
      <c r="B148" s="224"/>
      <c r="C148" s="248" t="s">
        <v>347</v>
      </c>
      <c r="D148" s="221" t="s">
        <v>225</v>
      </c>
      <c r="E148" s="91" t="s">
        <v>218</v>
      </c>
      <c r="F148" s="222"/>
      <c r="G148" s="217">
        <f t="shared" si="11"/>
        <v>0</v>
      </c>
    </row>
    <row r="149" spans="2:9" s="1" customFormat="1" ht="16.5" x14ac:dyDescent="0.3">
      <c r="B149" s="224">
        <f>B147+1</f>
        <v>88</v>
      </c>
      <c r="C149" s="228" t="s">
        <v>350</v>
      </c>
      <c r="D149" s="221" t="s">
        <v>225</v>
      </c>
      <c r="E149" s="91" t="s">
        <v>218</v>
      </c>
      <c r="F149" s="222"/>
      <c r="G149" s="217">
        <f t="shared" si="11"/>
        <v>0</v>
      </c>
    </row>
    <row r="150" spans="2:9" s="1" customFormat="1" ht="30" x14ac:dyDescent="0.3">
      <c r="B150" s="224"/>
      <c r="C150" s="248" t="s">
        <v>347</v>
      </c>
      <c r="D150" s="221" t="s">
        <v>225</v>
      </c>
      <c r="E150" s="91" t="s">
        <v>218</v>
      </c>
      <c r="F150" s="222"/>
      <c r="G150" s="217">
        <f t="shared" si="11"/>
        <v>0</v>
      </c>
    </row>
  </sheetData>
  <sheetProtection formatCells="0" formatColumns="0" formatRows="0" autoFilter="0"/>
  <mergeCells count="1">
    <mergeCell ref="B6:F6"/>
  </mergeCells>
  <conditionalFormatting sqref="C114:C118">
    <cfRule type="duplicateValues" dxfId="0" priority="1"/>
  </conditionalFormatting>
  <dataValidations count="1">
    <dataValidation type="list" allowBlank="1" showInputMessage="1" showErrorMessage="1" sqref="E11:E150" xr:uid="{A775119D-FFAE-41DF-B93C-E19103847E42}">
      <formula1>"&lt;Select One&gt;,Yes,No,Provided,Not Provided,N/A"</formula1>
    </dataValidation>
  </dataValidations>
  <pageMargins left="0.2" right="0.2" top="0.25" bottom="0.5" header="0.3" footer="0.3"/>
  <pageSetup scale="63" orientation="portrait" r:id="rId1"/>
  <headerFooter>
    <oddFooter>&amp;L&amp;A&amp;CPage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DCD17-B31D-495B-BB83-65AE6ABF3E75}">
  <sheetPr codeName="Sheet30">
    <tabColor theme="5" tint="0.79998168889431442"/>
  </sheetPr>
  <dimension ref="B1:H62"/>
  <sheetViews>
    <sheetView workbookViewId="0"/>
  </sheetViews>
  <sheetFormatPr defaultColWidth="8.875" defaultRowHeight="16.5" x14ac:dyDescent="0.3"/>
  <cols>
    <col min="1" max="1" width="1.5" style="1" customWidth="1"/>
    <col min="2" max="2" width="4.375" style="1" customWidth="1"/>
    <col min="3" max="3" width="62.125" style="1" customWidth="1"/>
    <col min="4" max="4" width="16.375" style="1" customWidth="1"/>
    <col min="5" max="5" width="12.5" style="1" bestFit="1" customWidth="1"/>
    <col min="6" max="6" width="52.625" style="1" customWidth="1"/>
    <col min="7" max="7" width="8.875" style="179" customWidth="1"/>
    <col min="8" max="8" width="8" style="1" customWidth="1"/>
    <col min="9" max="16384" width="8.875" style="1"/>
  </cols>
  <sheetData>
    <row r="1" spans="2:8" s="22" customFormat="1" ht="17.25" x14ac:dyDescent="0.3">
      <c r="B1" s="20" t="str">
        <f>INPUT!$C$3</f>
        <v>Albemarle</v>
      </c>
      <c r="G1" s="179"/>
    </row>
    <row r="2" spans="2:8" s="22" customFormat="1" ht="17.25" x14ac:dyDescent="0.3">
      <c r="B2" s="20" t="str">
        <f>INPUT!$D$11</f>
        <v>RFP#&lt;######&gt;</v>
      </c>
      <c r="G2" s="179"/>
    </row>
    <row r="3" spans="2:8" s="22" customFormat="1" ht="17.25" x14ac:dyDescent="0.3">
      <c r="B3" s="20" t="str">
        <f>INPUT!$C$23</f>
        <v>Vision</v>
      </c>
      <c r="G3" s="179"/>
    </row>
    <row r="4" spans="2:8" s="22" customFormat="1" ht="17.25" x14ac:dyDescent="0.3">
      <c r="B4" s="23" t="str">
        <f>INPUT!F44</f>
        <v>Technical Proposal Form 1.0 - Vision Technical Questionnaire</v>
      </c>
      <c r="C4" s="24"/>
      <c r="D4" s="25"/>
      <c r="E4" s="26"/>
      <c r="F4" s="26"/>
      <c r="G4" s="216"/>
    </row>
    <row r="5" spans="2:8" ht="20.25" x14ac:dyDescent="0.3">
      <c r="B5" s="8"/>
      <c r="C5" s="5"/>
      <c r="D5" s="6"/>
      <c r="E5" s="2"/>
      <c r="F5" s="2"/>
      <c r="G5" s="216"/>
    </row>
    <row r="6" spans="2:8" ht="79.5" customHeight="1" x14ac:dyDescent="0.3">
      <c r="B6" s="409" t="s">
        <v>207</v>
      </c>
      <c r="C6" s="409"/>
      <c r="D6" s="409"/>
      <c r="E6" s="409"/>
      <c r="F6" s="409"/>
      <c r="G6" s="216"/>
    </row>
    <row r="7" spans="2:8" ht="17.25" thickBot="1" x14ac:dyDescent="0.35">
      <c r="B7" s="9"/>
      <c r="C7" s="9"/>
      <c r="D7" s="10"/>
      <c r="E7" s="9"/>
      <c r="F7" s="9"/>
      <c r="G7" s="216"/>
    </row>
    <row r="8" spans="2:8" ht="17.25" thickBot="1" x14ac:dyDescent="0.35">
      <c r="B8" s="11"/>
      <c r="E8" s="12" t="s">
        <v>208</v>
      </c>
      <c r="F8" s="30">
        <f>'Instructions &amp; Info'!$C$57</f>
        <v>0</v>
      </c>
      <c r="G8" s="216"/>
    </row>
    <row r="9" spans="2:8" x14ac:dyDescent="0.3">
      <c r="B9" s="13"/>
      <c r="C9" s="14"/>
      <c r="D9" s="13"/>
      <c r="E9" s="15"/>
      <c r="F9" s="16"/>
      <c r="G9" s="216"/>
    </row>
    <row r="10" spans="2:8" s="179" customFormat="1" ht="30.75" thickBot="1" x14ac:dyDescent="0.35">
      <c r="B10" s="218" t="s">
        <v>63</v>
      </c>
      <c r="C10" s="219" t="s">
        <v>209</v>
      </c>
      <c r="D10" s="220" t="s">
        <v>210</v>
      </c>
      <c r="E10" s="218" t="s">
        <v>211</v>
      </c>
      <c r="F10" s="218" t="s">
        <v>212</v>
      </c>
      <c r="G10" s="215" t="s">
        <v>213</v>
      </c>
    </row>
    <row r="11" spans="2:8" s="179" customFormat="1" ht="29.25" customHeight="1" thickTop="1" x14ac:dyDescent="0.3">
      <c r="B11" s="141">
        <v>1</v>
      </c>
      <c r="C11" s="128" t="s">
        <v>351</v>
      </c>
      <c r="D11" s="221" t="s">
        <v>225</v>
      </c>
      <c r="E11" s="91" t="s">
        <v>218</v>
      </c>
      <c r="F11" s="222"/>
      <c r="G11" s="217">
        <f>LEN(F11)</f>
        <v>0</v>
      </c>
      <c r="H11" s="223"/>
    </row>
    <row r="12" spans="2:8" s="179" customFormat="1" ht="15" x14ac:dyDescent="0.3">
      <c r="B12" s="144" t="s">
        <v>67</v>
      </c>
      <c r="C12" s="144" t="s">
        <v>352</v>
      </c>
      <c r="D12" s="231"/>
      <c r="E12" s="232"/>
      <c r="F12" s="233"/>
      <c r="G12" s="217">
        <f t="shared" ref="G12:G20" si="0">LEN(F12)</f>
        <v>0</v>
      </c>
      <c r="H12" s="223"/>
    </row>
    <row r="13" spans="2:8" s="179" customFormat="1" ht="71.25" customHeight="1" x14ac:dyDescent="0.3">
      <c r="B13" s="121">
        <f>B11+1</f>
        <v>2</v>
      </c>
      <c r="C13" s="187" t="s">
        <v>353</v>
      </c>
      <c r="D13" s="221" t="s">
        <v>225</v>
      </c>
      <c r="E13" s="91" t="s">
        <v>218</v>
      </c>
      <c r="F13" s="222"/>
      <c r="G13" s="217">
        <f t="shared" si="0"/>
        <v>0</v>
      </c>
      <c r="H13" s="223"/>
    </row>
    <row r="14" spans="2:8" s="179" customFormat="1" ht="45" x14ac:dyDescent="0.3">
      <c r="B14" s="141">
        <f t="shared" ref="B14:B20" si="1">+B13+1</f>
        <v>3</v>
      </c>
      <c r="C14" s="125" t="s">
        <v>354</v>
      </c>
      <c r="D14" s="221" t="s">
        <v>225</v>
      </c>
      <c r="E14" s="91" t="s">
        <v>218</v>
      </c>
      <c r="F14" s="222"/>
      <c r="G14" s="217">
        <f t="shared" si="0"/>
        <v>0</v>
      </c>
      <c r="H14" s="223"/>
    </row>
    <row r="15" spans="2:8" s="179" customFormat="1" ht="29.25" customHeight="1" x14ac:dyDescent="0.3">
      <c r="B15" s="141">
        <f t="shared" si="1"/>
        <v>4</v>
      </c>
      <c r="C15" s="126" t="s">
        <v>355</v>
      </c>
      <c r="D15" s="221" t="s">
        <v>225</v>
      </c>
      <c r="E15" s="91" t="s">
        <v>218</v>
      </c>
      <c r="F15" s="222"/>
      <c r="G15" s="217">
        <f t="shared" si="0"/>
        <v>0</v>
      </c>
      <c r="H15" s="223"/>
    </row>
    <row r="16" spans="2:8" s="179" customFormat="1" ht="30" x14ac:dyDescent="0.3">
      <c r="B16" s="141">
        <f t="shared" si="1"/>
        <v>5</v>
      </c>
      <c r="C16" s="126" t="s">
        <v>356</v>
      </c>
      <c r="D16" s="221" t="s">
        <v>225</v>
      </c>
      <c r="E16" s="91" t="s">
        <v>218</v>
      </c>
      <c r="F16" s="222"/>
      <c r="G16" s="217">
        <f t="shared" si="0"/>
        <v>0</v>
      </c>
      <c r="H16" s="223"/>
    </row>
    <row r="17" spans="2:8" s="179" customFormat="1" ht="43.5" customHeight="1" x14ac:dyDescent="0.3">
      <c r="B17" s="141">
        <f t="shared" si="1"/>
        <v>6</v>
      </c>
      <c r="C17" s="126" t="s">
        <v>357</v>
      </c>
      <c r="D17" s="221" t="s">
        <v>225</v>
      </c>
      <c r="E17" s="91" t="s">
        <v>218</v>
      </c>
      <c r="F17" s="222"/>
      <c r="G17" s="217">
        <f t="shared" si="0"/>
        <v>0</v>
      </c>
      <c r="H17" s="223"/>
    </row>
    <row r="18" spans="2:8" s="179" customFormat="1" ht="57" customHeight="1" x14ac:dyDescent="0.3">
      <c r="B18" s="141">
        <f t="shared" si="1"/>
        <v>7</v>
      </c>
      <c r="C18" s="126" t="s">
        <v>358</v>
      </c>
      <c r="D18" s="221" t="s">
        <v>225</v>
      </c>
      <c r="E18" s="91" t="s">
        <v>218</v>
      </c>
      <c r="F18" s="222"/>
      <c r="G18" s="217">
        <f t="shared" si="0"/>
        <v>0</v>
      </c>
      <c r="H18" s="223"/>
    </row>
    <row r="19" spans="2:8" s="179" customFormat="1" ht="30" x14ac:dyDescent="0.3">
      <c r="B19" s="141">
        <f t="shared" si="1"/>
        <v>8</v>
      </c>
      <c r="C19" s="126" t="s">
        <v>359</v>
      </c>
      <c r="D19" s="221" t="s">
        <v>225</v>
      </c>
      <c r="E19" s="91" t="s">
        <v>218</v>
      </c>
      <c r="F19" s="222"/>
      <c r="G19" s="217">
        <f t="shared" si="0"/>
        <v>0</v>
      </c>
      <c r="H19" s="223"/>
    </row>
    <row r="20" spans="2:8" s="179" customFormat="1" ht="44.25" customHeight="1" x14ac:dyDescent="0.3">
      <c r="B20" s="141">
        <f t="shared" si="1"/>
        <v>9</v>
      </c>
      <c r="C20" s="126" t="s">
        <v>360</v>
      </c>
      <c r="D20" s="221" t="s">
        <v>225</v>
      </c>
      <c r="E20" s="91" t="s">
        <v>218</v>
      </c>
      <c r="F20" s="222"/>
      <c r="G20" s="217">
        <f t="shared" si="0"/>
        <v>0</v>
      </c>
      <c r="H20" s="223"/>
    </row>
    <row r="21" spans="2:8" s="179" customFormat="1" ht="15" x14ac:dyDescent="0.3">
      <c r="B21" s="144" t="s">
        <v>67</v>
      </c>
      <c r="C21" s="144" t="s">
        <v>361</v>
      </c>
      <c r="D21" s="231"/>
      <c r="E21" s="232"/>
      <c r="F21" s="233"/>
      <c r="G21" s="217">
        <f t="shared" ref="G21:G26" si="2">LEN(F21)</f>
        <v>0</v>
      </c>
      <c r="H21" s="223"/>
    </row>
    <row r="22" spans="2:8" s="179" customFormat="1" ht="29.25" customHeight="1" x14ac:dyDescent="0.3">
      <c r="B22" s="121">
        <v>10</v>
      </c>
      <c r="C22" s="145" t="s">
        <v>362</v>
      </c>
      <c r="D22" s="221" t="s">
        <v>225</v>
      </c>
      <c r="E22" s="91" t="s">
        <v>218</v>
      </c>
      <c r="F22" s="222"/>
      <c r="G22" s="217">
        <f t="shared" si="2"/>
        <v>0</v>
      </c>
      <c r="H22" s="223"/>
    </row>
    <row r="23" spans="2:8" s="179" customFormat="1" ht="30" x14ac:dyDescent="0.3">
      <c r="B23" s="141">
        <f>+B22+1</f>
        <v>11</v>
      </c>
      <c r="C23" s="122" t="s">
        <v>363</v>
      </c>
      <c r="D23" s="221" t="s">
        <v>225</v>
      </c>
      <c r="E23" s="91" t="s">
        <v>218</v>
      </c>
      <c r="F23" s="222"/>
      <c r="G23" s="217">
        <f t="shared" si="2"/>
        <v>0</v>
      </c>
      <c r="H23" s="223"/>
    </row>
    <row r="24" spans="2:8" s="179" customFormat="1" ht="30" x14ac:dyDescent="0.3">
      <c r="B24" s="213">
        <f>B23+1</f>
        <v>12</v>
      </c>
      <c r="C24" s="214" t="s">
        <v>364</v>
      </c>
      <c r="D24" s="234"/>
      <c r="E24" s="235"/>
      <c r="F24" s="236"/>
      <c r="G24" s="217">
        <f t="shared" si="2"/>
        <v>0</v>
      </c>
      <c r="H24" s="223"/>
    </row>
    <row r="25" spans="2:8" s="179" customFormat="1" ht="30" x14ac:dyDescent="0.3">
      <c r="B25" s="121" t="s">
        <v>365</v>
      </c>
      <c r="C25" s="134" t="s">
        <v>366</v>
      </c>
      <c r="D25" s="221" t="s">
        <v>225</v>
      </c>
      <c r="E25" s="91" t="s">
        <v>218</v>
      </c>
      <c r="F25" s="222"/>
      <c r="G25" s="217">
        <f t="shared" si="2"/>
        <v>0</v>
      </c>
      <c r="H25" s="223"/>
    </row>
    <row r="26" spans="2:8" s="179" customFormat="1" ht="30" x14ac:dyDescent="0.3">
      <c r="B26" s="121" t="s">
        <v>367</v>
      </c>
      <c r="C26" s="133" t="s">
        <v>368</v>
      </c>
      <c r="D26" s="221" t="s">
        <v>225</v>
      </c>
      <c r="E26" s="91" t="s">
        <v>218</v>
      </c>
      <c r="F26" s="222"/>
      <c r="G26" s="217">
        <f t="shared" si="2"/>
        <v>0</v>
      </c>
      <c r="H26" s="223"/>
    </row>
    <row r="27" spans="2:8" s="179" customFormat="1" ht="30" x14ac:dyDescent="0.3">
      <c r="B27" s="121" t="s">
        <v>369</v>
      </c>
      <c r="C27" s="134" t="s">
        <v>370</v>
      </c>
      <c r="D27" s="221" t="s">
        <v>225</v>
      </c>
      <c r="E27" s="91" t="s">
        <v>218</v>
      </c>
      <c r="F27" s="222"/>
      <c r="G27" s="217">
        <f t="shared" ref="G27:G46" si="3">LEN(F27)</f>
        <v>0</v>
      </c>
      <c r="H27" s="223"/>
    </row>
    <row r="28" spans="2:8" s="179" customFormat="1" ht="45" x14ac:dyDescent="0.3">
      <c r="B28" s="121" t="s">
        <v>371</v>
      </c>
      <c r="C28" s="134" t="s">
        <v>372</v>
      </c>
      <c r="D28" s="221" t="s">
        <v>225</v>
      </c>
      <c r="E28" s="91" t="s">
        <v>218</v>
      </c>
      <c r="F28" s="222"/>
      <c r="G28" s="217">
        <f t="shared" si="3"/>
        <v>0</v>
      </c>
      <c r="H28" s="223"/>
    </row>
    <row r="29" spans="2:8" s="179" customFormat="1" ht="15" x14ac:dyDescent="0.3">
      <c r="B29" s="121" t="s">
        <v>373</v>
      </c>
      <c r="C29" s="134" t="s">
        <v>374</v>
      </c>
      <c r="D29" s="221" t="s">
        <v>225</v>
      </c>
      <c r="E29" s="91" t="s">
        <v>218</v>
      </c>
      <c r="F29" s="222"/>
      <c r="G29" s="217">
        <f t="shared" si="3"/>
        <v>0</v>
      </c>
      <c r="H29" s="223"/>
    </row>
    <row r="30" spans="2:8" s="179" customFormat="1" ht="30" x14ac:dyDescent="0.3">
      <c r="B30" s="121">
        <f>1+B24</f>
        <v>13</v>
      </c>
      <c r="C30" s="145" t="s">
        <v>375</v>
      </c>
      <c r="D30" s="221" t="s">
        <v>225</v>
      </c>
      <c r="E30" s="91" t="s">
        <v>218</v>
      </c>
      <c r="F30" s="222"/>
      <c r="G30" s="217">
        <f t="shared" si="3"/>
        <v>0</v>
      </c>
      <c r="H30" s="223"/>
    </row>
    <row r="31" spans="2:8" s="179" customFormat="1" ht="30" x14ac:dyDescent="0.3">
      <c r="B31" s="121">
        <f>1+B30</f>
        <v>14</v>
      </c>
      <c r="C31" s="122" t="s">
        <v>376</v>
      </c>
      <c r="D31" s="221" t="s">
        <v>225</v>
      </c>
      <c r="E31" s="91" t="s">
        <v>218</v>
      </c>
      <c r="F31" s="222"/>
      <c r="G31" s="217">
        <f t="shared" si="3"/>
        <v>0</v>
      </c>
      <c r="H31" s="223"/>
    </row>
    <row r="32" spans="2:8" s="179" customFormat="1" ht="45" x14ac:dyDescent="0.3">
      <c r="B32" s="121">
        <f>B31+1</f>
        <v>15</v>
      </c>
      <c r="C32" s="145" t="s">
        <v>377</v>
      </c>
      <c r="D32" s="221" t="s">
        <v>225</v>
      </c>
      <c r="E32" s="91" t="s">
        <v>218</v>
      </c>
      <c r="F32" s="222"/>
      <c r="G32" s="217">
        <f t="shared" si="3"/>
        <v>0</v>
      </c>
      <c r="H32" s="223"/>
    </row>
    <row r="33" spans="2:8" s="179" customFormat="1" ht="15" x14ac:dyDescent="0.3">
      <c r="B33" s="184" t="s">
        <v>67</v>
      </c>
      <c r="C33" s="184" t="s">
        <v>378</v>
      </c>
      <c r="D33" s="231"/>
      <c r="E33" s="232"/>
      <c r="F33" s="233"/>
      <c r="G33" s="217">
        <f t="shared" si="3"/>
        <v>0</v>
      </c>
      <c r="H33" s="223"/>
    </row>
    <row r="34" spans="2:8" s="179" customFormat="1" ht="24.75" customHeight="1" x14ac:dyDescent="0.3">
      <c r="B34" s="141">
        <f>B32+1</f>
        <v>16</v>
      </c>
      <c r="C34" s="136" t="s">
        <v>379</v>
      </c>
      <c r="D34" s="221" t="s">
        <v>225</v>
      </c>
      <c r="E34" s="91" t="s">
        <v>218</v>
      </c>
      <c r="F34" s="222"/>
      <c r="G34" s="217">
        <f t="shared" si="3"/>
        <v>0</v>
      </c>
      <c r="H34" s="223"/>
    </row>
    <row r="35" spans="2:8" s="179" customFormat="1" ht="45" x14ac:dyDescent="0.3">
      <c r="B35" s="141">
        <f>+B34+1</f>
        <v>17</v>
      </c>
      <c r="C35" s="137" t="s">
        <v>380</v>
      </c>
      <c r="D35" s="221" t="s">
        <v>225</v>
      </c>
      <c r="E35" s="91" t="s">
        <v>218</v>
      </c>
      <c r="F35" s="222"/>
      <c r="G35" s="217">
        <f t="shared" si="3"/>
        <v>0</v>
      </c>
      <c r="H35" s="223"/>
    </row>
    <row r="36" spans="2:8" s="179" customFormat="1" ht="15" x14ac:dyDescent="0.3">
      <c r="B36" s="141">
        <f t="shared" ref="B36:B47" si="4">B35+1</f>
        <v>18</v>
      </c>
      <c r="C36" s="136" t="s">
        <v>381</v>
      </c>
      <c r="D36" s="221" t="s">
        <v>225</v>
      </c>
      <c r="E36" s="91" t="s">
        <v>218</v>
      </c>
      <c r="F36" s="222"/>
      <c r="G36" s="217">
        <f t="shared" si="3"/>
        <v>0</v>
      </c>
      <c r="H36" s="223"/>
    </row>
    <row r="37" spans="2:8" s="179" customFormat="1" ht="30" x14ac:dyDescent="0.3">
      <c r="B37" s="141">
        <f t="shared" si="4"/>
        <v>19</v>
      </c>
      <c r="C37" s="136" t="s">
        <v>382</v>
      </c>
      <c r="D37" s="221" t="s">
        <v>225</v>
      </c>
      <c r="E37" s="91" t="s">
        <v>218</v>
      </c>
      <c r="F37" s="222"/>
      <c r="G37" s="217">
        <f t="shared" si="3"/>
        <v>0</v>
      </c>
      <c r="H37" s="223"/>
    </row>
    <row r="38" spans="2:8" s="179" customFormat="1" ht="15" x14ac:dyDescent="0.3">
      <c r="B38" s="141">
        <f t="shared" si="4"/>
        <v>20</v>
      </c>
      <c r="C38" s="136" t="s">
        <v>383</v>
      </c>
      <c r="D38" s="221" t="s">
        <v>225</v>
      </c>
      <c r="E38" s="91" t="s">
        <v>218</v>
      </c>
      <c r="F38" s="222"/>
      <c r="G38" s="217">
        <f t="shared" si="3"/>
        <v>0</v>
      </c>
      <c r="H38" s="223"/>
    </row>
    <row r="39" spans="2:8" s="179" customFormat="1" ht="15" x14ac:dyDescent="0.3">
      <c r="B39" s="141">
        <f t="shared" si="4"/>
        <v>21</v>
      </c>
      <c r="C39" s="137" t="s">
        <v>384</v>
      </c>
      <c r="D39" s="221" t="s">
        <v>225</v>
      </c>
      <c r="E39" s="91" t="s">
        <v>218</v>
      </c>
      <c r="F39" s="222"/>
      <c r="G39" s="217">
        <f t="shared" si="3"/>
        <v>0</v>
      </c>
      <c r="H39" s="223"/>
    </row>
    <row r="40" spans="2:8" s="179" customFormat="1" ht="15" x14ac:dyDescent="0.3">
      <c r="B40" s="141">
        <f t="shared" si="4"/>
        <v>22</v>
      </c>
      <c r="C40" s="137" t="s">
        <v>385</v>
      </c>
      <c r="D40" s="221" t="s">
        <v>225</v>
      </c>
      <c r="E40" s="91" t="s">
        <v>218</v>
      </c>
      <c r="F40" s="222"/>
      <c r="G40" s="217">
        <f t="shared" si="3"/>
        <v>0</v>
      </c>
      <c r="H40" s="223"/>
    </row>
    <row r="41" spans="2:8" s="179" customFormat="1" ht="45" x14ac:dyDescent="0.3">
      <c r="B41" s="141">
        <f t="shared" si="4"/>
        <v>23</v>
      </c>
      <c r="C41" s="137" t="s">
        <v>386</v>
      </c>
      <c r="D41" s="221" t="s">
        <v>225</v>
      </c>
      <c r="E41" s="91" t="s">
        <v>218</v>
      </c>
      <c r="F41" s="222"/>
      <c r="G41" s="217">
        <f t="shared" si="3"/>
        <v>0</v>
      </c>
      <c r="H41" s="223"/>
    </row>
    <row r="42" spans="2:8" s="179" customFormat="1" ht="30" x14ac:dyDescent="0.3">
      <c r="B42" s="141">
        <f t="shared" si="4"/>
        <v>24</v>
      </c>
      <c r="C42" s="137" t="s">
        <v>387</v>
      </c>
      <c r="D42" s="221" t="s">
        <v>225</v>
      </c>
      <c r="E42" s="91" t="s">
        <v>218</v>
      </c>
      <c r="F42" s="222"/>
      <c r="G42" s="217">
        <f t="shared" si="3"/>
        <v>0</v>
      </c>
      <c r="H42" s="223"/>
    </row>
    <row r="43" spans="2:8" s="179" customFormat="1" ht="15" x14ac:dyDescent="0.3">
      <c r="B43" s="141">
        <f>+B42+1</f>
        <v>25</v>
      </c>
      <c r="C43" s="136" t="s">
        <v>388</v>
      </c>
      <c r="D43" s="221" t="s">
        <v>225</v>
      </c>
      <c r="E43" s="91" t="s">
        <v>218</v>
      </c>
      <c r="F43" s="222"/>
      <c r="G43" s="217">
        <f t="shared" si="3"/>
        <v>0</v>
      </c>
      <c r="H43" s="223"/>
    </row>
    <row r="44" spans="2:8" s="179" customFormat="1" ht="30" x14ac:dyDescent="0.3">
      <c r="B44" s="141">
        <f t="shared" si="4"/>
        <v>26</v>
      </c>
      <c r="C44" s="136" t="s">
        <v>389</v>
      </c>
      <c r="D44" s="221" t="s">
        <v>225</v>
      </c>
      <c r="E44" s="91" t="s">
        <v>218</v>
      </c>
      <c r="F44" s="222"/>
      <c r="G44" s="217">
        <f t="shared" si="3"/>
        <v>0</v>
      </c>
      <c r="H44" s="223"/>
    </row>
    <row r="45" spans="2:8" s="179" customFormat="1" ht="30" x14ac:dyDescent="0.3">
      <c r="B45" s="141">
        <f t="shared" si="4"/>
        <v>27</v>
      </c>
      <c r="C45" s="136" t="s">
        <v>390</v>
      </c>
      <c r="D45" s="221" t="s">
        <v>225</v>
      </c>
      <c r="E45" s="91" t="s">
        <v>218</v>
      </c>
      <c r="F45" s="222"/>
      <c r="G45" s="217">
        <f t="shared" si="3"/>
        <v>0</v>
      </c>
      <c r="H45" s="223"/>
    </row>
    <row r="46" spans="2:8" s="179" customFormat="1" ht="29.25" customHeight="1" x14ac:dyDescent="0.3">
      <c r="B46" s="141">
        <f t="shared" si="4"/>
        <v>28</v>
      </c>
      <c r="C46" s="136" t="s">
        <v>222</v>
      </c>
      <c r="D46" s="221" t="s">
        <v>225</v>
      </c>
      <c r="E46" s="91" t="s">
        <v>218</v>
      </c>
      <c r="F46" s="222"/>
      <c r="G46" s="217">
        <f t="shared" si="3"/>
        <v>0</v>
      </c>
      <c r="H46" s="223"/>
    </row>
    <row r="47" spans="2:8" s="179" customFormat="1" ht="29.25" customHeight="1" x14ac:dyDescent="0.3">
      <c r="B47" s="141">
        <f t="shared" si="4"/>
        <v>29</v>
      </c>
      <c r="C47" s="136" t="s">
        <v>391</v>
      </c>
      <c r="D47" s="221" t="s">
        <v>225</v>
      </c>
      <c r="E47" s="91" t="s">
        <v>218</v>
      </c>
      <c r="F47" s="222"/>
      <c r="G47" s="217">
        <f t="shared" ref="G47" si="5">LEN(F47)</f>
        <v>0</v>
      </c>
      <c r="H47" s="223"/>
    </row>
    <row r="48" spans="2:8" s="179" customFormat="1" ht="15" x14ac:dyDescent="0.3">
      <c r="B48" s="184" t="s">
        <v>67</v>
      </c>
      <c r="C48" s="186" t="s">
        <v>392</v>
      </c>
      <c r="D48" s="231"/>
      <c r="E48" s="232"/>
      <c r="F48" s="233"/>
      <c r="G48" s="217">
        <f t="shared" ref="G48:G59" si="6">LEN(F48)</f>
        <v>0</v>
      </c>
      <c r="H48" s="223"/>
    </row>
    <row r="49" spans="2:8" s="179" customFormat="1" ht="48" customHeight="1" x14ac:dyDescent="0.3">
      <c r="B49" s="141">
        <f>B47+1</f>
        <v>30</v>
      </c>
      <c r="C49" s="136" t="s">
        <v>393</v>
      </c>
      <c r="D49" s="221" t="s">
        <v>225</v>
      </c>
      <c r="E49" s="91" t="s">
        <v>218</v>
      </c>
      <c r="F49" s="222"/>
      <c r="G49" s="217">
        <f t="shared" si="6"/>
        <v>0</v>
      </c>
      <c r="H49" s="223"/>
    </row>
    <row r="50" spans="2:8" s="179" customFormat="1" ht="46.5" customHeight="1" x14ac:dyDescent="0.3">
      <c r="B50" s="141">
        <f>B49+1</f>
        <v>31</v>
      </c>
      <c r="C50" s="137" t="s">
        <v>394</v>
      </c>
      <c r="D50" s="221" t="s">
        <v>225</v>
      </c>
      <c r="E50" s="91" t="s">
        <v>218</v>
      </c>
      <c r="F50" s="222"/>
      <c r="G50" s="217">
        <f t="shared" si="6"/>
        <v>0</v>
      </c>
      <c r="H50" s="223"/>
    </row>
    <row r="51" spans="2:8" s="179" customFormat="1" ht="37.5" customHeight="1" x14ac:dyDescent="0.3">
      <c r="B51" s="141">
        <f>+B50+1</f>
        <v>32</v>
      </c>
      <c r="C51" s="136" t="s">
        <v>395</v>
      </c>
      <c r="D51" s="221" t="s">
        <v>225</v>
      </c>
      <c r="E51" s="91" t="s">
        <v>218</v>
      </c>
      <c r="F51" s="222"/>
      <c r="G51" s="217">
        <f t="shared" si="6"/>
        <v>0</v>
      </c>
      <c r="H51" s="223"/>
    </row>
    <row r="52" spans="2:8" s="179" customFormat="1" ht="30" x14ac:dyDescent="0.3">
      <c r="B52" s="141">
        <f>+B51+1</f>
        <v>33</v>
      </c>
      <c r="C52" s="137" t="s">
        <v>396</v>
      </c>
      <c r="D52" s="221" t="s">
        <v>225</v>
      </c>
      <c r="E52" s="91" t="s">
        <v>218</v>
      </c>
      <c r="F52" s="222"/>
      <c r="G52" s="217">
        <f t="shared" si="6"/>
        <v>0</v>
      </c>
      <c r="H52" s="223"/>
    </row>
    <row r="53" spans="2:8" s="179" customFormat="1" ht="45" x14ac:dyDescent="0.3">
      <c r="B53" s="141">
        <f>+B52+1</f>
        <v>34</v>
      </c>
      <c r="C53" s="137" t="s">
        <v>397</v>
      </c>
      <c r="D53" s="221" t="s">
        <v>225</v>
      </c>
      <c r="E53" s="91" t="s">
        <v>218</v>
      </c>
      <c r="F53" s="222"/>
      <c r="G53" s="217">
        <f t="shared" si="6"/>
        <v>0</v>
      </c>
      <c r="H53" s="223"/>
    </row>
    <row r="54" spans="2:8" s="179" customFormat="1" ht="30" x14ac:dyDescent="0.3">
      <c r="B54" s="141">
        <f t="shared" ref="B54:B59" si="7">B53+1</f>
        <v>35</v>
      </c>
      <c r="C54" s="137" t="s">
        <v>398</v>
      </c>
      <c r="D54" s="221" t="s">
        <v>225</v>
      </c>
      <c r="E54" s="91" t="s">
        <v>218</v>
      </c>
      <c r="F54" s="222"/>
      <c r="G54" s="217">
        <f t="shared" si="6"/>
        <v>0</v>
      </c>
      <c r="H54" s="223"/>
    </row>
    <row r="55" spans="2:8" s="179" customFormat="1" ht="29.25" customHeight="1" x14ac:dyDescent="0.3">
      <c r="B55" s="141">
        <f t="shared" si="7"/>
        <v>36</v>
      </c>
      <c r="C55" s="137" t="s">
        <v>399</v>
      </c>
      <c r="D55" s="221" t="s">
        <v>225</v>
      </c>
      <c r="E55" s="91" t="s">
        <v>218</v>
      </c>
      <c r="F55" s="222"/>
      <c r="G55" s="217">
        <f t="shared" si="6"/>
        <v>0</v>
      </c>
      <c r="H55" s="223"/>
    </row>
    <row r="56" spans="2:8" s="179" customFormat="1" ht="30" x14ac:dyDescent="0.3">
      <c r="B56" s="141">
        <f>B55+1</f>
        <v>37</v>
      </c>
      <c r="C56" s="137" t="s">
        <v>400</v>
      </c>
      <c r="D56" s="221" t="s">
        <v>225</v>
      </c>
      <c r="E56" s="91" t="s">
        <v>218</v>
      </c>
      <c r="F56" s="222"/>
      <c r="G56" s="217">
        <f t="shared" si="6"/>
        <v>0</v>
      </c>
      <c r="H56" s="223"/>
    </row>
    <row r="57" spans="2:8" s="179" customFormat="1" ht="45" x14ac:dyDescent="0.3">
      <c r="B57" s="141">
        <f t="shared" si="7"/>
        <v>38</v>
      </c>
      <c r="C57" s="137" t="s">
        <v>401</v>
      </c>
      <c r="D57" s="221" t="s">
        <v>225</v>
      </c>
      <c r="E57" s="91" t="s">
        <v>218</v>
      </c>
      <c r="F57" s="222"/>
      <c r="G57" s="217">
        <f t="shared" si="6"/>
        <v>0</v>
      </c>
      <c r="H57" s="223"/>
    </row>
    <row r="58" spans="2:8" s="179" customFormat="1" ht="75" x14ac:dyDescent="0.3">
      <c r="B58" s="141">
        <f t="shared" si="7"/>
        <v>39</v>
      </c>
      <c r="C58" s="137" t="s">
        <v>402</v>
      </c>
      <c r="D58" s="221" t="s">
        <v>225</v>
      </c>
      <c r="E58" s="91" t="s">
        <v>218</v>
      </c>
      <c r="F58" s="222"/>
      <c r="G58" s="217">
        <f t="shared" si="6"/>
        <v>0</v>
      </c>
      <c r="H58" s="223"/>
    </row>
    <row r="59" spans="2:8" s="179" customFormat="1" ht="61.5" customHeight="1" x14ac:dyDescent="0.3">
      <c r="B59" s="141">
        <f t="shared" si="7"/>
        <v>40</v>
      </c>
      <c r="C59" s="137" t="s">
        <v>403</v>
      </c>
      <c r="D59" s="221" t="s">
        <v>225</v>
      </c>
      <c r="E59" s="91" t="s">
        <v>218</v>
      </c>
      <c r="F59" s="222"/>
      <c r="G59" s="217">
        <f t="shared" si="6"/>
        <v>0</v>
      </c>
      <c r="H59" s="223"/>
    </row>
    <row r="60" spans="2:8" s="179" customFormat="1" ht="15" x14ac:dyDescent="0.3"/>
    <row r="61" spans="2:8" s="179" customFormat="1" ht="15" x14ac:dyDescent="0.3"/>
    <row r="62" spans="2:8" s="179" customFormat="1" ht="15" x14ac:dyDescent="0.3"/>
  </sheetData>
  <sheetProtection formatCells="0" formatColumns="0" formatRows="0" autoFilter="0"/>
  <mergeCells count="1">
    <mergeCell ref="B6:F6"/>
  </mergeCells>
  <dataValidations count="2">
    <dataValidation type="list" allowBlank="1" showInputMessage="1" showErrorMessage="1" sqref="E11:E59" xr:uid="{6DFE79F8-B68F-478A-BA0B-E0A0FF67AC48}">
      <formula1>"&lt;Select One&gt;,Yes,No,Provided,Not Provided,N/A"</formula1>
    </dataValidation>
    <dataValidation type="textLength" operator="lessThanOrEqual" allowBlank="1" showInputMessage="1" showErrorMessage="1" errorTitle="Character Limit Exceeded" error="You have exceeded the number of characters in your response. Please limit your response to 255 Characters and click Retry." sqref="F11:F59" xr:uid="{8CC607E9-9CF1-4448-8CCC-CAC2F3CF69B4}">
      <formula1>255</formula1>
    </dataValidation>
  </dataValidations>
  <pageMargins left="0.2" right="0.2" top="0.25" bottom="0.5" header="0.3" footer="0.3"/>
  <pageSetup scale="63" orientation="portrait" r:id="rId1"/>
  <headerFooter>
    <oddFooter>&amp;L&amp;A&amp;CPage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6B327-E22A-4AFE-8653-B9195C1A57C6}">
  <sheetPr>
    <tabColor theme="5" tint="0.79998168889431442"/>
  </sheetPr>
  <dimension ref="B1:K22"/>
  <sheetViews>
    <sheetView topLeftCell="A3" workbookViewId="0">
      <selection activeCell="D16" sqref="D16"/>
    </sheetView>
  </sheetViews>
  <sheetFormatPr defaultColWidth="8.625" defaultRowHeight="16.5" x14ac:dyDescent="0.3"/>
  <cols>
    <col min="1" max="1" width="1.5" style="1" customWidth="1"/>
    <col min="2" max="2" width="27.625" style="1" customWidth="1"/>
    <col min="3" max="3" width="14.125" style="1" customWidth="1"/>
    <col min="4" max="4" width="23.625" style="1" bestFit="1" customWidth="1"/>
    <col min="5" max="5" width="15.625" style="1" customWidth="1"/>
    <col min="6" max="6" width="14" style="1" customWidth="1"/>
    <col min="7" max="8" width="13.625" style="1" customWidth="1"/>
    <col min="9" max="10" width="8.625" style="1"/>
    <col min="11" max="11" width="8.625" style="321"/>
    <col min="12" max="16384" width="8.625" style="1"/>
  </cols>
  <sheetData>
    <row r="1" spans="2:11" s="22" customFormat="1" ht="17.25" x14ac:dyDescent="0.3">
      <c r="B1" s="20" t="str">
        <f>INPUT!$C$3</f>
        <v>Albemarle</v>
      </c>
      <c r="K1" s="320"/>
    </row>
    <row r="2" spans="2:11" s="22" customFormat="1" ht="17.25" x14ac:dyDescent="0.3">
      <c r="B2" s="20" t="str">
        <f>INPUT!$D$11</f>
        <v>RFP#&lt;######&gt;</v>
      </c>
      <c r="K2" s="320"/>
    </row>
    <row r="3" spans="2:11" s="22" customFormat="1" ht="17.25" x14ac:dyDescent="0.3">
      <c r="B3" s="20" t="str">
        <f>INPUT!$C$23</f>
        <v>Vision</v>
      </c>
      <c r="K3" s="320"/>
    </row>
    <row r="4" spans="2:11" s="22" customFormat="1" ht="17.25" x14ac:dyDescent="0.3">
      <c r="B4" s="23" t="str">
        <f>INPUT!F45</f>
        <v>Technical Proposal Form 2.0 - Vision Geo Access</v>
      </c>
      <c r="K4" s="320"/>
    </row>
    <row r="5" spans="2:11" ht="20.25" x14ac:dyDescent="0.3">
      <c r="B5" s="8"/>
    </row>
    <row r="6" spans="2:11" x14ac:dyDescent="0.3">
      <c r="B6" s="411" t="s">
        <v>404</v>
      </c>
      <c r="C6" s="411"/>
      <c r="D6" s="411"/>
      <c r="E6" s="411"/>
      <c r="F6" s="411"/>
      <c r="G6" s="411"/>
      <c r="H6" s="411"/>
    </row>
    <row r="7" spans="2:11" ht="17.25" thickBot="1" x14ac:dyDescent="0.35">
      <c r="B7" s="412" t="s">
        <v>405</v>
      </c>
      <c r="C7" s="412"/>
      <c r="D7" s="412"/>
      <c r="E7" s="412"/>
      <c r="F7" s="412"/>
      <c r="G7" s="412"/>
      <c r="H7" s="412"/>
    </row>
    <row r="8" spans="2:11" ht="30" customHeight="1" thickTop="1" x14ac:dyDescent="0.3">
      <c r="B8" s="413" t="s">
        <v>406</v>
      </c>
      <c r="C8" s="414"/>
      <c r="D8" s="414"/>
      <c r="E8" s="414"/>
      <c r="F8" s="414"/>
      <c r="G8" s="414"/>
      <c r="H8" s="415"/>
    </row>
    <row r="9" spans="2:11" x14ac:dyDescent="0.3">
      <c r="B9" s="416"/>
      <c r="C9" s="417"/>
      <c r="D9" s="417"/>
      <c r="E9" s="417"/>
      <c r="F9" s="417"/>
      <c r="G9" s="417"/>
      <c r="H9" s="418"/>
    </row>
    <row r="10" spans="2:11" ht="35.450000000000003" customHeight="1" x14ac:dyDescent="0.3">
      <c r="B10" s="419" t="s">
        <v>407</v>
      </c>
      <c r="C10" s="419"/>
      <c r="D10" s="419"/>
      <c r="E10" s="419"/>
      <c r="F10" s="419"/>
      <c r="G10" s="419"/>
      <c r="H10" s="419"/>
    </row>
    <row r="11" spans="2:11" ht="17.25" thickBot="1" x14ac:dyDescent="0.35">
      <c r="B11" s="82"/>
      <c r="C11" s="82"/>
      <c r="D11" s="82"/>
      <c r="E11" s="82"/>
      <c r="F11" s="82"/>
      <c r="G11" s="82"/>
    </row>
    <row r="12" spans="2:11" ht="17.25" thickBot="1" x14ac:dyDescent="0.35">
      <c r="B12" s="12" t="s">
        <v>208</v>
      </c>
      <c r="C12" s="30">
        <f>'Instructions &amp; Info'!$C$57</f>
        <v>0</v>
      </c>
    </row>
    <row r="15" spans="2:11" ht="30" x14ac:dyDescent="0.3">
      <c r="B15" s="80" t="s">
        <v>408</v>
      </c>
      <c r="C15" s="192" t="s">
        <v>409</v>
      </c>
      <c r="D15" s="251">
        <f>INPUT!D124</f>
        <v>2580</v>
      </c>
      <c r="E15" s="420" t="str">
        <f>INPUT!$C$3</f>
        <v>Albemarle</v>
      </c>
      <c r="F15" s="420"/>
      <c r="G15" s="420"/>
      <c r="H15" s="420"/>
    </row>
    <row r="16" spans="2:11" ht="45.75" thickBot="1" x14ac:dyDescent="0.35">
      <c r="B16" s="189" t="s">
        <v>410</v>
      </c>
      <c r="C16" s="189" t="s">
        <v>411</v>
      </c>
      <c r="D16" s="189" t="s">
        <v>412</v>
      </c>
      <c r="E16" s="190" t="s">
        <v>413</v>
      </c>
      <c r="F16" s="191" t="s">
        <v>414</v>
      </c>
      <c r="G16" s="189" t="s">
        <v>415</v>
      </c>
      <c r="H16" s="188" t="s">
        <v>416</v>
      </c>
    </row>
    <row r="17" spans="2:8" ht="31.35" customHeight="1" thickTop="1" x14ac:dyDescent="0.3">
      <c r="B17" s="193" t="s">
        <v>417</v>
      </c>
      <c r="C17" s="194" t="s">
        <v>418</v>
      </c>
      <c r="D17" s="250"/>
      <c r="E17" s="319">
        <f>D17/D$15</f>
        <v>0</v>
      </c>
      <c r="F17" s="195">
        <f>D$15-D17</f>
        <v>2580</v>
      </c>
      <c r="G17" s="250"/>
      <c r="H17" s="250"/>
    </row>
    <row r="18" spans="2:8" ht="31.35" customHeight="1" x14ac:dyDescent="0.3">
      <c r="B18" s="193" t="s">
        <v>419</v>
      </c>
      <c r="C18" s="194" t="s">
        <v>418</v>
      </c>
      <c r="D18" s="250"/>
      <c r="E18" s="319">
        <f t="shared" ref="E18:E20" si="0">D18/D$15</f>
        <v>0</v>
      </c>
      <c r="F18" s="195">
        <f t="shared" ref="F18:F20" si="1">D$15-D18</f>
        <v>2580</v>
      </c>
      <c r="G18" s="250"/>
      <c r="H18" s="250"/>
    </row>
    <row r="19" spans="2:8" ht="31.35" customHeight="1" x14ac:dyDescent="0.3">
      <c r="B19" s="193" t="s">
        <v>420</v>
      </c>
      <c r="C19" s="194" t="s">
        <v>418</v>
      </c>
      <c r="D19" s="250"/>
      <c r="E19" s="319">
        <f t="shared" si="0"/>
        <v>0</v>
      </c>
      <c r="F19" s="195">
        <f t="shared" si="1"/>
        <v>2580</v>
      </c>
      <c r="G19" s="250"/>
      <c r="H19" s="250"/>
    </row>
    <row r="20" spans="2:8" hidden="1" x14ac:dyDescent="0.3">
      <c r="B20" s="193"/>
      <c r="C20" s="195"/>
      <c r="D20" s="250"/>
      <c r="E20" s="319">
        <f t="shared" si="0"/>
        <v>0</v>
      </c>
      <c r="F20" s="195">
        <f t="shared" si="1"/>
        <v>2580</v>
      </c>
      <c r="G20" s="250"/>
      <c r="H20" s="250"/>
    </row>
    <row r="21" spans="2:8" ht="31.5" customHeight="1" x14ac:dyDescent="0.3">
      <c r="B21" s="196" t="s">
        <v>421</v>
      </c>
      <c r="C21" s="197"/>
      <c r="D21" s="421"/>
      <c r="E21" s="421"/>
      <c r="F21" s="421"/>
      <c r="G21" s="421"/>
      <c r="H21" s="421"/>
    </row>
    <row r="22" spans="2:8" ht="30" x14ac:dyDescent="0.3">
      <c r="B22" s="196" t="s">
        <v>422</v>
      </c>
      <c r="C22" s="198"/>
      <c r="D22" s="410"/>
      <c r="E22" s="410"/>
      <c r="F22" s="410"/>
      <c r="G22" s="410"/>
      <c r="H22" s="410"/>
    </row>
  </sheetData>
  <mergeCells count="7">
    <mergeCell ref="D22:H22"/>
    <mergeCell ref="B6:H6"/>
    <mergeCell ref="B7:H7"/>
    <mergeCell ref="B8:H9"/>
    <mergeCell ref="B10:H10"/>
    <mergeCell ref="E15:H15"/>
    <mergeCell ref="D21:H21"/>
  </mergeCells>
  <pageMargins left="0.2" right="0.2" top="0.25" bottom="0.5" header="0.3" footer="0.3"/>
  <pageSetup scale="75" orientation="portrait" r:id="rId1"/>
  <headerFooter>
    <oddFooter>&amp;L&amp;A&amp;CPage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73D66-B94E-4CA4-A20E-04142E549EF2}">
  <sheetPr codeName="Sheet11">
    <tabColor theme="5" tint="0.79998168889431442"/>
  </sheetPr>
  <dimension ref="B1:F34"/>
  <sheetViews>
    <sheetView workbookViewId="0">
      <selection activeCell="C14" sqref="C14"/>
    </sheetView>
  </sheetViews>
  <sheetFormatPr defaultColWidth="8.875" defaultRowHeight="16.5" x14ac:dyDescent="0.3"/>
  <cols>
    <col min="1" max="1" width="1.5" style="1" customWidth="1"/>
    <col min="2" max="2" width="26.125" style="1" customWidth="1"/>
    <col min="3" max="3" width="24" style="1" bestFit="1" customWidth="1"/>
    <col min="4" max="6" width="21.875" style="1" customWidth="1"/>
    <col min="7" max="16384" width="8.875" style="1"/>
  </cols>
  <sheetData>
    <row r="1" spans="2:6" s="22" customFormat="1" ht="17.25" x14ac:dyDescent="0.3">
      <c r="B1" s="20" t="str">
        <f>INPUT!$C$3</f>
        <v>Albemarle</v>
      </c>
    </row>
    <row r="2" spans="2:6" s="22" customFormat="1" ht="17.25" x14ac:dyDescent="0.3">
      <c r="B2" s="20" t="str">
        <f>INPUT!$D$11</f>
        <v>RFP#&lt;######&gt;</v>
      </c>
    </row>
    <row r="3" spans="2:6" s="22" customFormat="1" ht="17.25" x14ac:dyDescent="0.3">
      <c r="B3" s="20" t="str">
        <f>INPUT!$C$23</f>
        <v>Vision</v>
      </c>
    </row>
    <row r="4" spans="2:6" s="22" customFormat="1" ht="17.25" x14ac:dyDescent="0.3">
      <c r="B4" s="23" t="str">
        <f>INPUT!F46</f>
        <v>Technical Proposal Form 3.0 - Vision Providers by County</v>
      </c>
    </row>
    <row r="5" spans="2:6" ht="20.25" x14ac:dyDescent="0.3">
      <c r="B5" s="8"/>
    </row>
    <row r="6" spans="2:6" ht="17.25" thickBot="1" x14ac:dyDescent="0.35">
      <c r="B6" s="423" t="s">
        <v>423</v>
      </c>
      <c r="C6" s="423"/>
      <c r="D6" s="423"/>
      <c r="E6" s="423"/>
      <c r="F6" s="423"/>
    </row>
    <row r="7" spans="2:6" ht="61.5" customHeight="1" thickTop="1" x14ac:dyDescent="0.3">
      <c r="B7" s="422" t="s">
        <v>424</v>
      </c>
      <c r="C7" s="422"/>
      <c r="D7" s="422"/>
      <c r="E7" s="422"/>
      <c r="F7" s="422"/>
    </row>
    <row r="8" spans="2:6" x14ac:dyDescent="0.3">
      <c r="B8" s="83"/>
      <c r="C8" s="53"/>
      <c r="D8" s="53"/>
      <c r="E8" s="53"/>
      <c r="F8" s="53"/>
    </row>
    <row r="9" spans="2:6" s="72" customFormat="1" ht="17.25" thickBot="1" x14ac:dyDescent="0.35">
      <c r="B9" s="83"/>
      <c r="C9" s="84"/>
      <c r="D9" s="84"/>
      <c r="E9" s="84"/>
      <c r="F9" s="84"/>
    </row>
    <row r="10" spans="2:6" ht="17.25" thickBot="1" x14ac:dyDescent="0.35">
      <c r="B10" s="12" t="s">
        <v>208</v>
      </c>
      <c r="C10" s="30">
        <f>'Instructions &amp; Info'!$C$57</f>
        <v>0</v>
      </c>
      <c r="D10" s="52"/>
      <c r="E10" s="52"/>
      <c r="F10" s="52"/>
    </row>
    <row r="11" spans="2:6" x14ac:dyDescent="0.3">
      <c r="C11" s="55"/>
      <c r="D11" s="52"/>
      <c r="E11" s="52"/>
      <c r="F11" s="52"/>
    </row>
    <row r="12" spans="2:6" x14ac:dyDescent="0.3">
      <c r="C12" s="55"/>
      <c r="D12" s="52"/>
      <c r="E12" s="52"/>
      <c r="F12" s="52"/>
    </row>
    <row r="13" spans="2:6" ht="17.25" thickBot="1" x14ac:dyDescent="0.35">
      <c r="B13" s="59" t="s">
        <v>425</v>
      </c>
      <c r="C13" s="58" t="s">
        <v>426</v>
      </c>
      <c r="D13" s="58" t="s">
        <v>427</v>
      </c>
      <c r="E13" s="58" t="s">
        <v>428</v>
      </c>
      <c r="F13" s="58" t="s">
        <v>429</v>
      </c>
    </row>
    <row r="14" spans="2:6" ht="17.25" thickTop="1" x14ac:dyDescent="0.3">
      <c r="B14" s="359" t="s">
        <v>430</v>
      </c>
      <c r="C14" s="153"/>
      <c r="D14" s="153"/>
      <c r="E14" s="153"/>
      <c r="F14" s="153"/>
    </row>
    <row r="15" spans="2:6" x14ac:dyDescent="0.3">
      <c r="B15" s="154" t="str">
        <f>INPUT!C107</f>
        <v>Albemarle, VA</v>
      </c>
      <c r="C15" s="57"/>
      <c r="D15" s="57"/>
      <c r="E15" s="57"/>
      <c r="F15" s="57"/>
    </row>
    <row r="16" spans="2:6" x14ac:dyDescent="0.3">
      <c r="B16" s="154" t="str">
        <f>INPUT!D107</f>
        <v>Fluvana, VA</v>
      </c>
      <c r="C16" s="57"/>
      <c r="D16" s="57"/>
      <c r="E16" s="57"/>
      <c r="F16" s="57"/>
    </row>
    <row r="17" spans="2:6" x14ac:dyDescent="0.3">
      <c r="B17" s="154" t="str">
        <f>INPUT!E107</f>
        <v>Greene, VA</v>
      </c>
      <c r="C17" s="57"/>
      <c r="D17" s="57"/>
      <c r="E17" s="57"/>
      <c r="F17" s="57"/>
    </row>
    <row r="18" spans="2:6" x14ac:dyDescent="0.3">
      <c r="B18" s="154" t="str">
        <f>INPUT!F107</f>
        <v>Orange, VA</v>
      </c>
      <c r="C18" s="57"/>
      <c r="D18" s="57"/>
      <c r="E18" s="57"/>
      <c r="F18" s="57"/>
    </row>
    <row r="19" spans="2:6" x14ac:dyDescent="0.3">
      <c r="B19" s="154" t="str">
        <f>INPUT!G107</f>
        <v>Waynesboro, VA</v>
      </c>
      <c r="C19" s="57"/>
      <c r="D19" s="57"/>
      <c r="E19" s="57"/>
      <c r="F19" s="57"/>
    </row>
    <row r="20" spans="2:6" x14ac:dyDescent="0.3">
      <c r="B20" s="154" t="str">
        <f>INPUT!H107</f>
        <v>Nelson, VA</v>
      </c>
      <c r="C20" s="57"/>
      <c r="D20" s="57"/>
      <c r="E20" s="57"/>
      <c r="F20" s="57"/>
    </row>
    <row r="21" spans="2:6" x14ac:dyDescent="0.3">
      <c r="B21" s="154" t="str">
        <f>INPUT!I107</f>
        <v>Augusta, VA</v>
      </c>
      <c r="C21" s="57"/>
      <c r="D21" s="57"/>
      <c r="E21" s="57"/>
      <c r="F21" s="57"/>
    </row>
    <row r="22" spans="2:6" x14ac:dyDescent="0.3">
      <c r="B22" s="72"/>
    </row>
    <row r="25" spans="2:6" x14ac:dyDescent="0.3">
      <c r="B25" s="56"/>
      <c r="C25" s="55"/>
      <c r="D25" s="55"/>
      <c r="E25" s="56"/>
      <c r="F25" s="54"/>
    </row>
    <row r="26" spans="2:6" ht="17.25" thickBot="1" x14ac:dyDescent="0.35">
      <c r="B26" s="59" t="s">
        <v>425</v>
      </c>
      <c r="C26" s="58" t="s">
        <v>426</v>
      </c>
      <c r="D26" s="58" t="s">
        <v>427</v>
      </c>
      <c r="E26" s="58" t="s">
        <v>428</v>
      </c>
      <c r="F26" s="58" t="s">
        <v>429</v>
      </c>
    </row>
    <row r="27" spans="2:6" ht="17.25" thickTop="1" x14ac:dyDescent="0.3">
      <c r="B27" s="359" t="s">
        <v>431</v>
      </c>
      <c r="C27" s="153"/>
      <c r="D27" s="153"/>
      <c r="E27" s="153"/>
      <c r="F27" s="153"/>
    </row>
    <row r="28" spans="2:6" x14ac:dyDescent="0.3">
      <c r="B28" s="154" t="str">
        <f t="shared" ref="B28:B34" si="0">B15</f>
        <v>Albemarle, VA</v>
      </c>
      <c r="C28" s="57"/>
      <c r="D28" s="57"/>
      <c r="E28" s="57"/>
      <c r="F28" s="57"/>
    </row>
    <row r="29" spans="2:6" x14ac:dyDescent="0.3">
      <c r="B29" s="154" t="str">
        <f t="shared" si="0"/>
        <v>Fluvana, VA</v>
      </c>
      <c r="C29" s="57"/>
      <c r="D29" s="57"/>
      <c r="E29" s="57"/>
      <c r="F29" s="57"/>
    </row>
    <row r="30" spans="2:6" x14ac:dyDescent="0.3">
      <c r="B30" s="154" t="str">
        <f t="shared" si="0"/>
        <v>Greene, VA</v>
      </c>
      <c r="C30" s="57"/>
      <c r="D30" s="57"/>
      <c r="E30" s="57"/>
      <c r="F30" s="57"/>
    </row>
    <row r="31" spans="2:6" x14ac:dyDescent="0.3">
      <c r="B31" s="154" t="str">
        <f t="shared" si="0"/>
        <v>Orange, VA</v>
      </c>
      <c r="C31" s="57"/>
      <c r="D31" s="57"/>
      <c r="E31" s="57"/>
      <c r="F31" s="57"/>
    </row>
    <row r="32" spans="2:6" x14ac:dyDescent="0.3">
      <c r="B32" s="154" t="str">
        <f t="shared" si="0"/>
        <v>Waynesboro, VA</v>
      </c>
      <c r="C32" s="57"/>
      <c r="D32" s="57"/>
      <c r="E32" s="57"/>
      <c r="F32" s="57"/>
    </row>
    <row r="33" spans="2:6" x14ac:dyDescent="0.3">
      <c r="B33" s="154" t="str">
        <f t="shared" si="0"/>
        <v>Nelson, VA</v>
      </c>
      <c r="C33" s="57"/>
      <c r="D33" s="57"/>
      <c r="E33" s="57"/>
      <c r="F33" s="57"/>
    </row>
    <row r="34" spans="2:6" x14ac:dyDescent="0.3">
      <c r="B34" s="154" t="str">
        <f t="shared" si="0"/>
        <v>Augusta, VA</v>
      </c>
      <c r="C34" s="57"/>
      <c r="D34" s="57"/>
      <c r="E34" s="57"/>
      <c r="F34" s="57"/>
    </row>
  </sheetData>
  <mergeCells count="2">
    <mergeCell ref="B7:F7"/>
    <mergeCell ref="B6:F6"/>
  </mergeCells>
  <pageMargins left="0.2" right="0.2" top="0.25" bottom="0.5" header="0.3" footer="0.3"/>
  <pageSetup scale="79" orientation="portrait" r:id="rId1"/>
  <headerFooter>
    <oddFooter>&amp;L&amp;A&amp;CPage &amp;P of &amp;N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xr:uid="{26928957-44A8-40B4-8B2D-9DBE5AF06DB2}">
          <x14:formula1>
            <xm:f>'Instructions &amp; Info'!$C$62:$C$63</xm:f>
          </x14:formula1>
          <xm:sqref>B14 B27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AFB65-45C6-497A-908B-F1B77EF3FF50}">
  <sheetPr codeName="Sheet12">
    <tabColor theme="5" tint="0.79998168889431442"/>
  </sheetPr>
  <dimension ref="B1:N317"/>
  <sheetViews>
    <sheetView workbookViewId="0">
      <selection activeCell="B12" sqref="B12:H317"/>
    </sheetView>
  </sheetViews>
  <sheetFormatPr defaultColWidth="8.875" defaultRowHeight="16.5" x14ac:dyDescent="0.3"/>
  <cols>
    <col min="1" max="1" width="1.5" style="1" customWidth="1"/>
    <col min="2" max="2" width="14.375" style="1" customWidth="1"/>
    <col min="3" max="3" width="26.125" style="1" customWidth="1"/>
    <col min="4" max="4" width="23.125" style="1" bestFit="1" customWidth="1"/>
    <col min="5" max="5" width="17.375" style="1" bestFit="1" customWidth="1"/>
    <col min="6" max="6" width="9.375" style="1" bestFit="1" customWidth="1"/>
    <col min="7" max="7" width="6.375" style="1" customWidth="1"/>
    <col min="8" max="8" width="7.5" style="1" customWidth="1"/>
    <col min="9" max="9" width="10.125" style="167" customWidth="1"/>
    <col min="10" max="10" width="18.625" style="1" bestFit="1" customWidth="1"/>
    <col min="11" max="11" width="18.125" style="1" customWidth="1"/>
    <col min="12" max="12" width="5.5" style="167" customWidth="1"/>
    <col min="13" max="13" width="18.625" style="1" bestFit="1" customWidth="1"/>
    <col min="14" max="14" width="19" style="1" customWidth="1"/>
    <col min="15" max="16384" width="8.875" style="1"/>
  </cols>
  <sheetData>
    <row r="1" spans="2:14" s="22" customFormat="1" ht="17.25" x14ac:dyDescent="0.3">
      <c r="B1" s="20" t="str">
        <f>INPUT!$C$3</f>
        <v>Albemarle</v>
      </c>
      <c r="I1" s="166"/>
      <c r="L1" s="166"/>
    </row>
    <row r="2" spans="2:14" s="22" customFormat="1" ht="17.25" x14ac:dyDescent="0.3">
      <c r="B2" s="20" t="str">
        <f>INPUT!$D$11</f>
        <v>RFP#&lt;######&gt;</v>
      </c>
      <c r="I2" s="166"/>
      <c r="L2" s="166"/>
    </row>
    <row r="3" spans="2:14" s="22" customFormat="1" ht="17.25" x14ac:dyDescent="0.3">
      <c r="B3" s="20" t="str">
        <f>INPUT!$C$23</f>
        <v>Vision</v>
      </c>
      <c r="I3" s="166"/>
      <c r="L3" s="166"/>
    </row>
    <row r="4" spans="2:14" s="22" customFormat="1" ht="17.25" x14ac:dyDescent="0.3">
      <c r="B4" s="23" t="str">
        <f>INPUT!F48</f>
        <v>Technical Proposal Form 4.0 - Top Vision Providers</v>
      </c>
      <c r="I4" s="166"/>
      <c r="L4" s="166"/>
    </row>
    <row r="5" spans="2:14" ht="20.25" x14ac:dyDescent="0.3">
      <c r="B5" s="8"/>
    </row>
    <row r="6" spans="2:14" ht="18" thickBot="1" x14ac:dyDescent="0.35">
      <c r="B6" s="428" t="s">
        <v>432</v>
      </c>
      <c r="C6" s="428"/>
      <c r="D6" s="428"/>
      <c r="E6" s="428"/>
      <c r="F6" s="428"/>
      <c r="G6" s="428"/>
      <c r="H6" s="428"/>
      <c r="I6" s="168"/>
      <c r="J6" s="63"/>
      <c r="K6" s="63"/>
      <c r="M6" s="63"/>
      <c r="N6" s="63"/>
    </row>
    <row r="7" spans="2:14" ht="18" thickTop="1" thickBot="1" x14ac:dyDescent="0.35">
      <c r="B7" s="64" t="s">
        <v>433</v>
      </c>
      <c r="C7" s="64"/>
      <c r="D7" s="65"/>
      <c r="E7" s="65"/>
      <c r="F7" s="65"/>
      <c r="G7" s="65"/>
      <c r="H7" s="65"/>
      <c r="I7" s="169"/>
      <c r="J7" s="65"/>
      <c r="K7" s="65"/>
      <c r="M7" s="65"/>
      <c r="N7" s="65"/>
    </row>
    <row r="8" spans="2:14" ht="17.25" thickBot="1" x14ac:dyDescent="0.35">
      <c r="B8" s="66" t="s">
        <v>434</v>
      </c>
      <c r="C8" s="66"/>
      <c r="D8" s="67"/>
      <c r="E8" s="67"/>
      <c r="F8" s="67"/>
      <c r="G8" s="67"/>
      <c r="H8" s="67"/>
      <c r="I8" s="170" t="s">
        <v>208</v>
      </c>
      <c r="J8" s="424">
        <f>'Instructions &amp; Info'!$C$57</f>
        <v>0</v>
      </c>
      <c r="K8" s="425"/>
    </row>
    <row r="9" spans="2:14" ht="10.5" customHeight="1" x14ac:dyDescent="0.3">
      <c r="B9" s="8"/>
    </row>
    <row r="10" spans="2:14" ht="22.5" customHeight="1" x14ac:dyDescent="0.3">
      <c r="B10" s="68"/>
      <c r="C10" s="68"/>
      <c r="D10" s="68"/>
      <c r="E10" s="68"/>
      <c r="F10" s="68"/>
      <c r="G10" s="68"/>
      <c r="H10" s="68"/>
      <c r="I10" s="171" t="s">
        <v>435</v>
      </c>
      <c r="J10" s="426" t="s">
        <v>408</v>
      </c>
      <c r="K10" s="427"/>
      <c r="M10" s="426" t="s">
        <v>436</v>
      </c>
      <c r="N10" s="427"/>
    </row>
    <row r="11" spans="2:14" s="71" customFormat="1" ht="33.75" thickBot="1" x14ac:dyDescent="0.35">
      <c r="B11" s="70" t="s">
        <v>437</v>
      </c>
      <c r="C11" s="70" t="s">
        <v>438</v>
      </c>
      <c r="D11" s="70" t="s">
        <v>439</v>
      </c>
      <c r="E11" s="70" t="s">
        <v>440</v>
      </c>
      <c r="F11" s="70" t="s">
        <v>110</v>
      </c>
      <c r="G11" s="70" t="s">
        <v>117</v>
      </c>
      <c r="H11" s="162" t="s">
        <v>441</v>
      </c>
      <c r="I11" s="172" t="s">
        <v>442</v>
      </c>
      <c r="J11" s="163" t="s">
        <v>443</v>
      </c>
      <c r="K11" s="159" t="s">
        <v>444</v>
      </c>
      <c r="L11" s="172" t="s">
        <v>445</v>
      </c>
      <c r="M11" s="163" t="s">
        <v>446</v>
      </c>
      <c r="N11" s="159" t="s">
        <v>447</v>
      </c>
    </row>
    <row r="12" spans="2:14" ht="17.25" thickTop="1" x14ac:dyDescent="0.3">
      <c r="B12" s="158" t="s">
        <v>448</v>
      </c>
      <c r="C12" s="69" t="s">
        <v>449</v>
      </c>
      <c r="D12" s="69" t="s">
        <v>450</v>
      </c>
      <c r="E12" s="69" t="s">
        <v>451</v>
      </c>
      <c r="F12" s="69" t="s">
        <v>452</v>
      </c>
      <c r="G12" s="69" t="s">
        <v>453</v>
      </c>
      <c r="H12" s="370" t="s">
        <v>454</v>
      </c>
      <c r="I12" s="173"/>
      <c r="J12" s="164"/>
      <c r="K12" s="160"/>
      <c r="M12" s="164"/>
      <c r="N12" s="160"/>
    </row>
    <row r="13" spans="2:14" x14ac:dyDescent="0.3">
      <c r="B13" s="158" t="s">
        <v>448</v>
      </c>
      <c r="C13" s="69" t="s">
        <v>449</v>
      </c>
      <c r="D13" s="69" t="s">
        <v>450</v>
      </c>
      <c r="E13" s="69" t="s">
        <v>451</v>
      </c>
      <c r="F13" s="69" t="s">
        <v>452</v>
      </c>
      <c r="G13" s="69" t="s">
        <v>453</v>
      </c>
      <c r="H13" s="370" t="s">
        <v>454</v>
      </c>
      <c r="J13" s="165"/>
      <c r="K13" s="161"/>
      <c r="M13" s="165"/>
      <c r="N13" s="161"/>
    </row>
    <row r="14" spans="2:14" x14ac:dyDescent="0.3">
      <c r="B14" s="158" t="s">
        <v>455</v>
      </c>
      <c r="C14" s="69" t="s">
        <v>456</v>
      </c>
      <c r="D14" s="69" t="s">
        <v>457</v>
      </c>
      <c r="E14" s="69" t="s">
        <v>458</v>
      </c>
      <c r="F14" s="69" t="s">
        <v>459</v>
      </c>
      <c r="G14" s="69" t="s">
        <v>118</v>
      </c>
      <c r="H14" s="370" t="s">
        <v>460</v>
      </c>
      <c r="J14" s="165"/>
      <c r="K14" s="161"/>
      <c r="M14" s="165"/>
      <c r="N14" s="161"/>
    </row>
    <row r="15" spans="2:14" x14ac:dyDescent="0.3">
      <c r="B15" s="158" t="s">
        <v>461</v>
      </c>
      <c r="C15" s="69" t="s">
        <v>462</v>
      </c>
      <c r="D15" s="69" t="s">
        <v>463</v>
      </c>
      <c r="E15" s="69" t="s">
        <v>464</v>
      </c>
      <c r="F15" s="69" t="s">
        <v>465</v>
      </c>
      <c r="G15" s="69" t="s">
        <v>118</v>
      </c>
      <c r="H15" s="370" t="s">
        <v>466</v>
      </c>
      <c r="J15" s="165"/>
      <c r="K15" s="161"/>
      <c r="M15" s="165"/>
      <c r="N15" s="161"/>
    </row>
    <row r="16" spans="2:14" x14ac:dyDescent="0.3">
      <c r="B16" s="158" t="s">
        <v>461</v>
      </c>
      <c r="C16" s="69" t="s">
        <v>462</v>
      </c>
      <c r="D16" s="69" t="s">
        <v>463</v>
      </c>
      <c r="E16" s="69" t="s">
        <v>467</v>
      </c>
      <c r="F16" s="69" t="s">
        <v>468</v>
      </c>
      <c r="G16" s="69" t="s">
        <v>469</v>
      </c>
      <c r="H16" s="370" t="s">
        <v>470</v>
      </c>
      <c r="J16" s="165"/>
      <c r="K16" s="161"/>
      <c r="M16" s="165"/>
      <c r="N16" s="161"/>
    </row>
    <row r="17" spans="2:14" x14ac:dyDescent="0.3">
      <c r="B17" s="158" t="s">
        <v>461</v>
      </c>
      <c r="C17" s="69" t="s">
        <v>462</v>
      </c>
      <c r="D17" s="69" t="s">
        <v>463</v>
      </c>
      <c r="E17" s="69" t="s">
        <v>471</v>
      </c>
      <c r="F17" s="69" t="s">
        <v>107</v>
      </c>
      <c r="G17" s="69" t="s">
        <v>118</v>
      </c>
      <c r="H17" s="370" t="s">
        <v>472</v>
      </c>
      <c r="J17" s="165"/>
      <c r="K17" s="161"/>
      <c r="M17" s="165"/>
      <c r="N17" s="161"/>
    </row>
    <row r="18" spans="2:14" x14ac:dyDescent="0.3">
      <c r="B18" s="158" t="s">
        <v>473</v>
      </c>
      <c r="C18" s="69" t="s">
        <v>474</v>
      </c>
      <c r="D18" s="69" t="s">
        <v>475</v>
      </c>
      <c r="E18" s="69" t="s">
        <v>476</v>
      </c>
      <c r="F18" s="69" t="s">
        <v>477</v>
      </c>
      <c r="G18" s="69" t="s">
        <v>118</v>
      </c>
      <c r="H18" s="370" t="s">
        <v>478</v>
      </c>
      <c r="J18" s="165"/>
      <c r="K18" s="161"/>
      <c r="M18" s="165"/>
      <c r="N18" s="161"/>
    </row>
    <row r="19" spans="2:14" x14ac:dyDescent="0.3">
      <c r="B19" s="158" t="s">
        <v>455</v>
      </c>
      <c r="C19" s="69" t="s">
        <v>479</v>
      </c>
      <c r="D19" s="69" t="s">
        <v>480</v>
      </c>
      <c r="E19" s="69" t="s">
        <v>481</v>
      </c>
      <c r="F19" s="69" t="s">
        <v>482</v>
      </c>
      <c r="G19" s="69" t="s">
        <v>118</v>
      </c>
      <c r="H19" s="370" t="s">
        <v>483</v>
      </c>
      <c r="J19" s="165"/>
      <c r="K19" s="161"/>
      <c r="M19" s="165"/>
      <c r="N19" s="161"/>
    </row>
    <row r="20" spans="2:14" x14ac:dyDescent="0.3">
      <c r="B20" s="158" t="s">
        <v>484</v>
      </c>
      <c r="C20" s="69" t="s">
        <v>485</v>
      </c>
      <c r="D20" s="69" t="s">
        <v>486</v>
      </c>
      <c r="E20" s="69" t="s">
        <v>487</v>
      </c>
      <c r="F20" s="69" t="s">
        <v>482</v>
      </c>
      <c r="G20" s="69" t="s">
        <v>118</v>
      </c>
      <c r="H20" s="370" t="s">
        <v>488</v>
      </c>
      <c r="J20" s="165"/>
      <c r="K20" s="161"/>
      <c r="M20" s="165"/>
      <c r="N20" s="161"/>
    </row>
    <row r="21" spans="2:14" x14ac:dyDescent="0.3">
      <c r="B21" s="158" t="s">
        <v>484</v>
      </c>
      <c r="C21" s="69" t="s">
        <v>485</v>
      </c>
      <c r="D21" s="69" t="s">
        <v>486</v>
      </c>
      <c r="E21" s="69" t="s">
        <v>487</v>
      </c>
      <c r="F21" s="69" t="s">
        <v>482</v>
      </c>
      <c r="G21" s="69" t="s">
        <v>118</v>
      </c>
      <c r="H21" s="370" t="s">
        <v>488</v>
      </c>
      <c r="J21" s="165"/>
      <c r="K21" s="161"/>
      <c r="M21" s="165"/>
      <c r="N21" s="161"/>
    </row>
    <row r="22" spans="2:14" x14ac:dyDescent="0.3">
      <c r="B22" s="158" t="s">
        <v>484</v>
      </c>
      <c r="C22" s="69" t="s">
        <v>485</v>
      </c>
      <c r="D22" s="69" t="s">
        <v>486</v>
      </c>
      <c r="E22" s="69" t="s">
        <v>489</v>
      </c>
      <c r="F22" s="69" t="s">
        <v>465</v>
      </c>
      <c r="G22" s="69" t="s">
        <v>118</v>
      </c>
      <c r="H22" s="370" t="s">
        <v>466</v>
      </c>
      <c r="J22" s="165"/>
      <c r="K22" s="161"/>
      <c r="M22" s="165"/>
      <c r="N22" s="161"/>
    </row>
    <row r="23" spans="2:14" x14ac:dyDescent="0.3">
      <c r="B23" s="158" t="s">
        <v>484</v>
      </c>
      <c r="C23" s="69" t="s">
        <v>485</v>
      </c>
      <c r="D23" s="69" t="s">
        <v>486</v>
      </c>
      <c r="E23" s="69" t="s">
        <v>489</v>
      </c>
      <c r="F23" s="69" t="s">
        <v>465</v>
      </c>
      <c r="G23" s="69" t="s">
        <v>118</v>
      </c>
      <c r="H23" s="370" t="s">
        <v>466</v>
      </c>
      <c r="J23" s="165"/>
      <c r="K23" s="161"/>
      <c r="M23" s="165"/>
      <c r="N23" s="161"/>
    </row>
    <row r="24" spans="2:14" x14ac:dyDescent="0.3">
      <c r="B24" s="158" t="s">
        <v>484</v>
      </c>
      <c r="C24" s="69" t="s">
        <v>485</v>
      </c>
      <c r="D24" s="69" t="s">
        <v>486</v>
      </c>
      <c r="E24" s="69" t="s">
        <v>490</v>
      </c>
      <c r="F24" s="69" t="s">
        <v>491</v>
      </c>
      <c r="G24" s="69" t="s">
        <v>492</v>
      </c>
      <c r="H24" s="370" t="s">
        <v>493</v>
      </c>
      <c r="J24" s="165"/>
      <c r="K24" s="161"/>
      <c r="M24" s="165"/>
      <c r="N24" s="161"/>
    </row>
    <row r="25" spans="2:14" x14ac:dyDescent="0.3">
      <c r="B25" s="158" t="s">
        <v>484</v>
      </c>
      <c r="C25" s="69" t="s">
        <v>485</v>
      </c>
      <c r="D25" s="69" t="s">
        <v>486</v>
      </c>
      <c r="E25" s="69" t="s">
        <v>494</v>
      </c>
      <c r="F25" s="69" t="s">
        <v>107</v>
      </c>
      <c r="G25" s="69" t="s">
        <v>118</v>
      </c>
      <c r="H25" s="370" t="s">
        <v>472</v>
      </c>
      <c r="J25" s="165"/>
      <c r="K25" s="161"/>
      <c r="M25" s="165"/>
      <c r="N25" s="161"/>
    </row>
    <row r="26" spans="2:14" x14ac:dyDescent="0.3">
      <c r="B26" s="158" t="s">
        <v>484</v>
      </c>
      <c r="C26" s="69" t="s">
        <v>485</v>
      </c>
      <c r="D26" s="69" t="s">
        <v>486</v>
      </c>
      <c r="E26" s="69" t="s">
        <v>494</v>
      </c>
      <c r="F26" s="69" t="s">
        <v>107</v>
      </c>
      <c r="G26" s="69" t="s">
        <v>118</v>
      </c>
      <c r="H26" s="370" t="s">
        <v>472</v>
      </c>
      <c r="J26" s="165"/>
      <c r="K26" s="161"/>
      <c r="M26" s="165"/>
      <c r="N26" s="161"/>
    </row>
    <row r="27" spans="2:14" x14ac:dyDescent="0.3">
      <c r="B27" s="158" t="s">
        <v>484</v>
      </c>
      <c r="C27" s="69" t="s">
        <v>485</v>
      </c>
      <c r="D27" s="69" t="s">
        <v>486</v>
      </c>
      <c r="E27" s="69" t="s">
        <v>495</v>
      </c>
      <c r="F27" s="69" t="s">
        <v>496</v>
      </c>
      <c r="G27" s="69" t="s">
        <v>118</v>
      </c>
      <c r="H27" s="370" t="s">
        <v>497</v>
      </c>
      <c r="J27" s="165"/>
      <c r="K27" s="161"/>
      <c r="M27" s="165"/>
      <c r="N27" s="161"/>
    </row>
    <row r="28" spans="2:14" x14ac:dyDescent="0.3">
      <c r="B28" s="158" t="s">
        <v>498</v>
      </c>
      <c r="C28" s="69" t="s">
        <v>499</v>
      </c>
      <c r="D28" s="69" t="s">
        <v>500</v>
      </c>
      <c r="E28" s="69" t="s">
        <v>501</v>
      </c>
      <c r="F28" s="69" t="s">
        <v>477</v>
      </c>
      <c r="G28" s="69" t="s">
        <v>118</v>
      </c>
      <c r="H28" s="370" t="s">
        <v>478</v>
      </c>
      <c r="J28" s="165"/>
      <c r="K28" s="161"/>
      <c r="M28" s="165"/>
      <c r="N28" s="161"/>
    </row>
    <row r="29" spans="2:14" x14ac:dyDescent="0.3">
      <c r="B29" s="158" t="s">
        <v>484</v>
      </c>
      <c r="C29" s="69" t="s">
        <v>502</v>
      </c>
      <c r="D29" s="69" t="s">
        <v>503</v>
      </c>
      <c r="E29" s="69" t="s">
        <v>504</v>
      </c>
      <c r="F29" s="69" t="s">
        <v>482</v>
      </c>
      <c r="G29" s="69" t="s">
        <v>118</v>
      </c>
      <c r="H29" s="370" t="s">
        <v>488</v>
      </c>
      <c r="J29" s="165"/>
      <c r="K29" s="161"/>
      <c r="M29" s="165"/>
      <c r="N29" s="161"/>
    </row>
    <row r="30" spans="2:14" x14ac:dyDescent="0.3">
      <c r="B30" s="158" t="s">
        <v>484</v>
      </c>
      <c r="C30" s="69" t="s">
        <v>502</v>
      </c>
      <c r="D30" s="69" t="s">
        <v>503</v>
      </c>
      <c r="E30" s="69" t="s">
        <v>467</v>
      </c>
      <c r="F30" s="69" t="s">
        <v>468</v>
      </c>
      <c r="G30" s="69" t="s">
        <v>469</v>
      </c>
      <c r="H30" s="370" t="s">
        <v>470</v>
      </c>
      <c r="J30" s="165"/>
      <c r="K30" s="161"/>
      <c r="M30" s="165"/>
      <c r="N30" s="161"/>
    </row>
    <row r="31" spans="2:14" x14ac:dyDescent="0.3">
      <c r="B31" s="158" t="s">
        <v>505</v>
      </c>
      <c r="C31" s="69" t="s">
        <v>506</v>
      </c>
      <c r="D31" s="69" t="s">
        <v>507</v>
      </c>
      <c r="E31" s="69" t="s">
        <v>508</v>
      </c>
      <c r="F31" s="69" t="s">
        <v>482</v>
      </c>
      <c r="G31" s="69" t="s">
        <v>118</v>
      </c>
      <c r="H31" s="370" t="s">
        <v>483</v>
      </c>
      <c r="J31" s="165"/>
      <c r="K31" s="161"/>
      <c r="M31" s="165"/>
      <c r="N31" s="161"/>
    </row>
    <row r="32" spans="2:14" x14ac:dyDescent="0.3">
      <c r="B32" s="158" t="s">
        <v>505</v>
      </c>
      <c r="C32" s="69" t="s">
        <v>506</v>
      </c>
      <c r="D32" s="69" t="s">
        <v>507</v>
      </c>
      <c r="E32" s="69" t="s">
        <v>467</v>
      </c>
      <c r="F32" s="69" t="s">
        <v>468</v>
      </c>
      <c r="G32" s="69" t="s">
        <v>469</v>
      </c>
      <c r="H32" s="370" t="s">
        <v>470</v>
      </c>
      <c r="J32" s="165"/>
      <c r="K32" s="161"/>
      <c r="M32" s="165"/>
      <c r="N32" s="161"/>
    </row>
    <row r="33" spans="2:14" x14ac:dyDescent="0.3">
      <c r="B33" s="158" t="s">
        <v>461</v>
      </c>
      <c r="C33" s="69" t="s">
        <v>509</v>
      </c>
      <c r="D33" s="69" t="s">
        <v>510</v>
      </c>
      <c r="E33" s="69" t="s">
        <v>511</v>
      </c>
      <c r="F33" s="69" t="s">
        <v>512</v>
      </c>
      <c r="G33" s="69" t="s">
        <v>118</v>
      </c>
      <c r="H33" s="370" t="s">
        <v>513</v>
      </c>
      <c r="J33" s="165"/>
      <c r="K33" s="161"/>
      <c r="M33" s="165"/>
      <c r="N33" s="161"/>
    </row>
    <row r="34" spans="2:14" x14ac:dyDescent="0.3">
      <c r="B34" s="158" t="s">
        <v>505</v>
      </c>
      <c r="C34" s="69" t="s">
        <v>514</v>
      </c>
      <c r="D34" s="69" t="s">
        <v>515</v>
      </c>
      <c r="E34" s="69" t="s">
        <v>467</v>
      </c>
      <c r="F34" s="69" t="s">
        <v>468</v>
      </c>
      <c r="G34" s="69" t="s">
        <v>469</v>
      </c>
      <c r="H34" s="370" t="s">
        <v>470</v>
      </c>
      <c r="J34" s="165"/>
      <c r="K34" s="161"/>
      <c r="M34" s="165"/>
      <c r="N34" s="161"/>
    </row>
    <row r="35" spans="2:14" x14ac:dyDescent="0.3">
      <c r="B35" s="158" t="s">
        <v>516</v>
      </c>
      <c r="C35" s="69" t="s">
        <v>517</v>
      </c>
      <c r="D35" s="69" t="s">
        <v>518</v>
      </c>
      <c r="E35" s="69" t="s">
        <v>519</v>
      </c>
      <c r="F35" s="69" t="s">
        <v>520</v>
      </c>
      <c r="G35" s="69" t="s">
        <v>118</v>
      </c>
      <c r="H35" s="370" t="s">
        <v>521</v>
      </c>
      <c r="J35" s="165"/>
      <c r="K35" s="161"/>
      <c r="M35" s="165"/>
      <c r="N35" s="161"/>
    </row>
    <row r="36" spans="2:14" x14ac:dyDescent="0.3">
      <c r="B36" s="158" t="s">
        <v>455</v>
      </c>
      <c r="C36" s="69" t="s">
        <v>522</v>
      </c>
      <c r="D36" s="69" t="s">
        <v>523</v>
      </c>
      <c r="E36" s="69" t="s">
        <v>524</v>
      </c>
      <c r="F36" s="69" t="s">
        <v>525</v>
      </c>
      <c r="G36" s="69" t="s">
        <v>118</v>
      </c>
      <c r="H36" s="370" t="s">
        <v>526</v>
      </c>
      <c r="J36" s="165"/>
      <c r="K36" s="161"/>
      <c r="M36" s="165"/>
      <c r="N36" s="161"/>
    </row>
    <row r="37" spans="2:14" x14ac:dyDescent="0.3">
      <c r="B37" s="158" t="s">
        <v>527</v>
      </c>
      <c r="C37" s="69" t="s">
        <v>528</v>
      </c>
      <c r="D37" s="69" t="s">
        <v>529</v>
      </c>
      <c r="E37" s="69" t="s">
        <v>530</v>
      </c>
      <c r="F37" s="69" t="s">
        <v>482</v>
      </c>
      <c r="G37" s="69" t="s">
        <v>118</v>
      </c>
      <c r="H37" s="370" t="s">
        <v>531</v>
      </c>
      <c r="J37" s="165"/>
      <c r="K37" s="161"/>
      <c r="M37" s="165"/>
      <c r="N37" s="161"/>
    </row>
    <row r="38" spans="2:14" x14ac:dyDescent="0.3">
      <c r="B38" s="158" t="s">
        <v>532</v>
      </c>
      <c r="C38" s="69" t="s">
        <v>528</v>
      </c>
      <c r="D38" s="69" t="s">
        <v>529</v>
      </c>
      <c r="E38" s="69" t="s">
        <v>467</v>
      </c>
      <c r="F38" s="69" t="s">
        <v>468</v>
      </c>
      <c r="G38" s="69" t="s">
        <v>469</v>
      </c>
      <c r="H38" s="370" t="s">
        <v>470</v>
      </c>
      <c r="J38" s="165"/>
      <c r="K38" s="161"/>
      <c r="M38" s="165"/>
      <c r="N38" s="161"/>
    </row>
    <row r="39" spans="2:14" x14ac:dyDescent="0.3">
      <c r="B39" s="158" t="s">
        <v>532</v>
      </c>
      <c r="C39" s="69" t="s">
        <v>528</v>
      </c>
      <c r="D39" s="69" t="s">
        <v>529</v>
      </c>
      <c r="E39" s="69" t="s">
        <v>467</v>
      </c>
      <c r="F39" s="69" t="s">
        <v>468</v>
      </c>
      <c r="G39" s="69" t="s">
        <v>469</v>
      </c>
      <c r="H39" s="370" t="s">
        <v>470</v>
      </c>
      <c r="J39" s="165"/>
      <c r="K39" s="161"/>
      <c r="M39" s="165"/>
      <c r="N39" s="161"/>
    </row>
    <row r="40" spans="2:14" x14ac:dyDescent="0.3">
      <c r="B40" s="158" t="s">
        <v>532</v>
      </c>
      <c r="C40" s="69" t="s">
        <v>528</v>
      </c>
      <c r="D40" s="69" t="s">
        <v>529</v>
      </c>
      <c r="E40" s="69" t="s">
        <v>533</v>
      </c>
      <c r="F40" s="69" t="s">
        <v>482</v>
      </c>
      <c r="G40" s="69" t="s">
        <v>118</v>
      </c>
      <c r="H40" s="370" t="s">
        <v>488</v>
      </c>
      <c r="J40" s="165"/>
      <c r="K40" s="161"/>
      <c r="M40" s="165"/>
      <c r="N40" s="161"/>
    </row>
    <row r="41" spans="2:14" x14ac:dyDescent="0.3">
      <c r="B41" s="158" t="s">
        <v>534</v>
      </c>
      <c r="C41" s="69" t="s">
        <v>535</v>
      </c>
      <c r="D41" s="69" t="s">
        <v>536</v>
      </c>
      <c r="E41" s="69" t="s">
        <v>467</v>
      </c>
      <c r="F41" s="69" t="s">
        <v>468</v>
      </c>
      <c r="G41" s="69" t="s">
        <v>469</v>
      </c>
      <c r="H41" s="370" t="s">
        <v>470</v>
      </c>
      <c r="J41" s="165"/>
      <c r="K41" s="161"/>
      <c r="M41" s="165"/>
      <c r="N41" s="161"/>
    </row>
    <row r="42" spans="2:14" x14ac:dyDescent="0.3">
      <c r="B42" s="158" t="s">
        <v>484</v>
      </c>
      <c r="C42" s="69" t="s">
        <v>537</v>
      </c>
      <c r="D42" s="69" t="s">
        <v>538</v>
      </c>
      <c r="E42" s="69" t="s">
        <v>504</v>
      </c>
      <c r="F42" s="69" t="s">
        <v>482</v>
      </c>
      <c r="G42" s="69" t="s">
        <v>118</v>
      </c>
      <c r="H42" s="370" t="s">
        <v>488</v>
      </c>
      <c r="J42" s="165"/>
      <c r="K42" s="161"/>
      <c r="M42" s="165"/>
      <c r="N42" s="161"/>
    </row>
    <row r="43" spans="2:14" x14ac:dyDescent="0.3">
      <c r="B43" s="158" t="s">
        <v>455</v>
      </c>
      <c r="C43" s="69" t="s">
        <v>539</v>
      </c>
      <c r="D43" s="69" t="s">
        <v>540</v>
      </c>
      <c r="E43" s="69" t="s">
        <v>541</v>
      </c>
      <c r="F43" s="69" t="s">
        <v>542</v>
      </c>
      <c r="G43" s="69" t="s">
        <v>118</v>
      </c>
      <c r="H43" s="370" t="s">
        <v>543</v>
      </c>
      <c r="J43" s="165"/>
      <c r="K43" s="161"/>
      <c r="M43" s="165"/>
      <c r="N43" s="161"/>
    </row>
    <row r="44" spans="2:14" x14ac:dyDescent="0.3">
      <c r="B44" s="158" t="s">
        <v>484</v>
      </c>
      <c r="C44" s="69" t="s">
        <v>544</v>
      </c>
      <c r="D44" s="69" t="s">
        <v>545</v>
      </c>
      <c r="E44" s="69" t="s">
        <v>467</v>
      </c>
      <c r="F44" s="69" t="s">
        <v>468</v>
      </c>
      <c r="G44" s="69" t="s">
        <v>469</v>
      </c>
      <c r="H44" s="370" t="s">
        <v>470</v>
      </c>
      <c r="J44" s="165"/>
      <c r="K44" s="161"/>
      <c r="M44" s="165"/>
      <c r="N44" s="161"/>
    </row>
    <row r="45" spans="2:14" x14ac:dyDescent="0.3">
      <c r="B45" s="158" t="s">
        <v>546</v>
      </c>
      <c r="C45" s="69" t="s">
        <v>547</v>
      </c>
      <c r="D45" s="69" t="s">
        <v>548</v>
      </c>
      <c r="E45" s="69" t="s">
        <v>549</v>
      </c>
      <c r="F45" s="69" t="s">
        <v>482</v>
      </c>
      <c r="G45" s="69" t="s">
        <v>118</v>
      </c>
      <c r="H45" s="370" t="s">
        <v>483</v>
      </c>
      <c r="J45" s="165"/>
      <c r="K45" s="161"/>
      <c r="M45" s="165"/>
      <c r="N45" s="161"/>
    </row>
    <row r="46" spans="2:14" x14ac:dyDescent="0.3">
      <c r="B46" s="158" t="s">
        <v>546</v>
      </c>
      <c r="C46" s="69" t="s">
        <v>547</v>
      </c>
      <c r="D46" s="69" t="s">
        <v>548</v>
      </c>
      <c r="E46" s="69" t="s">
        <v>467</v>
      </c>
      <c r="F46" s="69" t="s">
        <v>468</v>
      </c>
      <c r="G46" s="69" t="s">
        <v>469</v>
      </c>
      <c r="H46" s="370" t="s">
        <v>470</v>
      </c>
      <c r="J46" s="165"/>
      <c r="K46" s="161"/>
      <c r="M46" s="165"/>
      <c r="N46" s="161"/>
    </row>
    <row r="47" spans="2:14" x14ac:dyDescent="0.3">
      <c r="B47" s="158" t="s">
        <v>546</v>
      </c>
      <c r="C47" s="69" t="s">
        <v>547</v>
      </c>
      <c r="D47" s="69" t="s">
        <v>548</v>
      </c>
      <c r="E47" s="69" t="s">
        <v>467</v>
      </c>
      <c r="F47" s="69" t="s">
        <v>468</v>
      </c>
      <c r="G47" s="69" t="s">
        <v>469</v>
      </c>
      <c r="H47" s="370" t="s">
        <v>470</v>
      </c>
      <c r="J47" s="165"/>
      <c r="K47" s="161"/>
      <c r="M47" s="165"/>
      <c r="N47" s="161"/>
    </row>
    <row r="48" spans="2:14" x14ac:dyDescent="0.3">
      <c r="B48" s="158" t="s">
        <v>546</v>
      </c>
      <c r="C48" s="69" t="s">
        <v>547</v>
      </c>
      <c r="D48" s="69" t="s">
        <v>548</v>
      </c>
      <c r="E48" s="69" t="s">
        <v>550</v>
      </c>
      <c r="F48" s="69" t="s">
        <v>482</v>
      </c>
      <c r="G48" s="69" t="s">
        <v>118</v>
      </c>
      <c r="H48" s="370" t="s">
        <v>531</v>
      </c>
      <c r="J48" s="165"/>
      <c r="K48" s="161"/>
      <c r="M48" s="165"/>
      <c r="N48" s="161"/>
    </row>
    <row r="49" spans="2:14" x14ac:dyDescent="0.3">
      <c r="B49" s="158" t="s">
        <v>455</v>
      </c>
      <c r="C49" s="69" t="s">
        <v>551</v>
      </c>
      <c r="D49" s="69" t="s">
        <v>552</v>
      </c>
      <c r="E49" s="69" t="s">
        <v>553</v>
      </c>
      <c r="F49" s="69" t="s">
        <v>554</v>
      </c>
      <c r="G49" s="69" t="s">
        <v>118</v>
      </c>
      <c r="H49" s="370" t="s">
        <v>555</v>
      </c>
      <c r="J49" s="165"/>
      <c r="K49" s="161"/>
      <c r="M49" s="165"/>
      <c r="N49" s="161"/>
    </row>
    <row r="50" spans="2:14" x14ac:dyDescent="0.3">
      <c r="B50" s="158" t="s">
        <v>556</v>
      </c>
      <c r="C50" s="69" t="s">
        <v>557</v>
      </c>
      <c r="D50" s="69" t="s">
        <v>558</v>
      </c>
      <c r="E50" s="69" t="s">
        <v>559</v>
      </c>
      <c r="F50" s="69" t="s">
        <v>477</v>
      </c>
      <c r="G50" s="69" t="s">
        <v>118</v>
      </c>
      <c r="H50" s="370" t="s">
        <v>478</v>
      </c>
      <c r="J50" s="165"/>
      <c r="K50" s="161"/>
      <c r="M50" s="165"/>
      <c r="N50" s="161"/>
    </row>
    <row r="51" spans="2:14" x14ac:dyDescent="0.3">
      <c r="B51" s="368" t="s">
        <v>455</v>
      </c>
      <c r="C51" s="369" t="s">
        <v>560</v>
      </c>
      <c r="D51" s="369" t="s">
        <v>561</v>
      </c>
      <c r="E51" s="369" t="s">
        <v>562</v>
      </c>
      <c r="F51" s="369" t="s">
        <v>563</v>
      </c>
      <c r="G51" s="369" t="s">
        <v>118</v>
      </c>
      <c r="H51" s="370" t="s">
        <v>564</v>
      </c>
      <c r="J51" s="165"/>
      <c r="K51" s="161"/>
      <c r="M51" s="165"/>
      <c r="N51" s="161"/>
    </row>
    <row r="52" spans="2:14" x14ac:dyDescent="0.3">
      <c r="B52" s="368" t="s">
        <v>565</v>
      </c>
      <c r="C52" s="369" t="s">
        <v>566</v>
      </c>
      <c r="D52" s="369" t="s">
        <v>567</v>
      </c>
      <c r="E52" s="369" t="s">
        <v>568</v>
      </c>
      <c r="F52" s="369" t="s">
        <v>496</v>
      </c>
      <c r="G52" s="369" t="s">
        <v>118</v>
      </c>
      <c r="H52" s="370" t="s">
        <v>569</v>
      </c>
      <c r="J52" s="165"/>
      <c r="K52" s="161"/>
      <c r="M52" s="165"/>
      <c r="N52" s="161"/>
    </row>
    <row r="53" spans="2:14" x14ac:dyDescent="0.3">
      <c r="B53" s="368" t="s">
        <v>570</v>
      </c>
      <c r="C53" s="369" t="s">
        <v>571</v>
      </c>
      <c r="D53" s="369" t="s">
        <v>572</v>
      </c>
      <c r="E53" s="369" t="s">
        <v>573</v>
      </c>
      <c r="F53" s="369" t="s">
        <v>482</v>
      </c>
      <c r="G53" s="369" t="s">
        <v>118</v>
      </c>
      <c r="H53" s="370" t="s">
        <v>488</v>
      </c>
      <c r="J53" s="165"/>
      <c r="K53" s="161"/>
      <c r="M53" s="165"/>
      <c r="N53" s="161"/>
    </row>
    <row r="54" spans="2:14" x14ac:dyDescent="0.3">
      <c r="B54" s="368" t="s">
        <v>570</v>
      </c>
      <c r="C54" s="369" t="s">
        <v>571</v>
      </c>
      <c r="D54" s="369" t="s">
        <v>572</v>
      </c>
      <c r="E54" s="369" t="s">
        <v>467</v>
      </c>
      <c r="F54" s="369" t="s">
        <v>468</v>
      </c>
      <c r="G54" s="369" t="s">
        <v>469</v>
      </c>
      <c r="H54" s="370" t="s">
        <v>470</v>
      </c>
      <c r="J54" s="165"/>
      <c r="K54" s="161"/>
      <c r="M54" s="165"/>
      <c r="N54" s="161"/>
    </row>
    <row r="55" spans="2:14" x14ac:dyDescent="0.3">
      <c r="B55" s="368" t="s">
        <v>574</v>
      </c>
      <c r="C55" s="369" t="s">
        <v>571</v>
      </c>
      <c r="D55" s="369" t="s">
        <v>572</v>
      </c>
      <c r="E55" s="369" t="s">
        <v>575</v>
      </c>
      <c r="F55" s="369" t="s">
        <v>576</v>
      </c>
      <c r="G55" s="369" t="s">
        <v>118</v>
      </c>
      <c r="H55" s="370" t="s">
        <v>577</v>
      </c>
      <c r="J55" s="165"/>
      <c r="K55" s="161"/>
      <c r="M55" s="165"/>
      <c r="N55" s="161"/>
    </row>
    <row r="56" spans="2:14" x14ac:dyDescent="0.3">
      <c r="B56" s="368" t="s">
        <v>484</v>
      </c>
      <c r="C56" s="369" t="s">
        <v>578</v>
      </c>
      <c r="D56" s="369" t="s">
        <v>579</v>
      </c>
      <c r="E56" s="369" t="s">
        <v>487</v>
      </c>
      <c r="F56" s="369" t="s">
        <v>482</v>
      </c>
      <c r="G56" s="369" t="s">
        <v>118</v>
      </c>
      <c r="H56" s="370" t="s">
        <v>488</v>
      </c>
      <c r="J56" s="165"/>
      <c r="K56" s="161"/>
      <c r="M56" s="165"/>
      <c r="N56" s="161"/>
    </row>
    <row r="57" spans="2:14" x14ac:dyDescent="0.3">
      <c r="B57" s="368" t="s">
        <v>484</v>
      </c>
      <c r="C57" s="369" t="s">
        <v>578</v>
      </c>
      <c r="D57" s="369" t="s">
        <v>579</v>
      </c>
      <c r="E57" s="369" t="s">
        <v>504</v>
      </c>
      <c r="F57" s="369" t="s">
        <v>482</v>
      </c>
      <c r="G57" s="369" t="s">
        <v>118</v>
      </c>
      <c r="H57" s="370" t="s">
        <v>488</v>
      </c>
      <c r="J57" s="165"/>
      <c r="K57" s="161"/>
      <c r="M57" s="165"/>
      <c r="N57" s="161"/>
    </row>
    <row r="58" spans="2:14" x14ac:dyDescent="0.3">
      <c r="B58" s="368" t="s">
        <v>455</v>
      </c>
      <c r="C58" s="369" t="s">
        <v>580</v>
      </c>
      <c r="D58" s="369" t="s">
        <v>581</v>
      </c>
      <c r="E58" s="369" t="s">
        <v>582</v>
      </c>
      <c r="F58" s="369" t="s">
        <v>465</v>
      </c>
      <c r="G58" s="369" t="s">
        <v>118</v>
      </c>
      <c r="H58" s="370" t="s">
        <v>466</v>
      </c>
      <c r="J58" s="165"/>
      <c r="K58" s="161"/>
      <c r="M58" s="165"/>
      <c r="N58" s="161"/>
    </row>
    <row r="59" spans="2:14" x14ac:dyDescent="0.3">
      <c r="B59" s="368" t="s">
        <v>455</v>
      </c>
      <c r="C59" s="369" t="s">
        <v>580</v>
      </c>
      <c r="D59" s="369" t="s">
        <v>581</v>
      </c>
      <c r="E59" s="369" t="s">
        <v>481</v>
      </c>
      <c r="F59" s="369" t="s">
        <v>482</v>
      </c>
      <c r="G59" s="369" t="s">
        <v>118</v>
      </c>
      <c r="H59" s="370" t="s">
        <v>483</v>
      </c>
      <c r="J59" s="165"/>
      <c r="K59" s="161"/>
      <c r="M59" s="165"/>
      <c r="N59" s="161"/>
    </row>
    <row r="60" spans="2:14" x14ac:dyDescent="0.3">
      <c r="B60" s="368" t="s">
        <v>455</v>
      </c>
      <c r="C60" s="369" t="s">
        <v>580</v>
      </c>
      <c r="D60" s="369" t="s">
        <v>581</v>
      </c>
      <c r="E60" s="369" t="s">
        <v>583</v>
      </c>
      <c r="F60" s="369" t="s">
        <v>482</v>
      </c>
      <c r="G60" s="369" t="s">
        <v>118</v>
      </c>
      <c r="H60" s="370" t="s">
        <v>531</v>
      </c>
      <c r="J60" s="165"/>
      <c r="K60" s="161"/>
      <c r="M60" s="165"/>
      <c r="N60" s="161"/>
    </row>
    <row r="61" spans="2:14" x14ac:dyDescent="0.3">
      <c r="B61" s="368" t="s">
        <v>455</v>
      </c>
      <c r="C61" s="369" t="s">
        <v>580</v>
      </c>
      <c r="D61" s="369" t="s">
        <v>581</v>
      </c>
      <c r="E61" s="369" t="s">
        <v>583</v>
      </c>
      <c r="F61" s="369" t="s">
        <v>482</v>
      </c>
      <c r="G61" s="369" t="s">
        <v>118</v>
      </c>
      <c r="H61" s="370" t="s">
        <v>531</v>
      </c>
      <c r="J61" s="165"/>
      <c r="K61" s="161"/>
      <c r="M61" s="165"/>
      <c r="N61" s="161"/>
    </row>
    <row r="62" spans="2:14" x14ac:dyDescent="0.3">
      <c r="B62" s="368" t="s">
        <v>455</v>
      </c>
      <c r="C62" s="369" t="s">
        <v>580</v>
      </c>
      <c r="D62" s="369" t="s">
        <v>581</v>
      </c>
      <c r="E62" s="369" t="s">
        <v>584</v>
      </c>
      <c r="F62" s="369" t="s">
        <v>482</v>
      </c>
      <c r="G62" s="369" t="s">
        <v>118</v>
      </c>
      <c r="H62" s="370" t="s">
        <v>488</v>
      </c>
      <c r="J62" s="165"/>
      <c r="K62" s="161"/>
      <c r="M62" s="165"/>
      <c r="N62" s="161"/>
    </row>
    <row r="63" spans="2:14" x14ac:dyDescent="0.3">
      <c r="B63" s="368" t="s">
        <v>455</v>
      </c>
      <c r="C63" s="369" t="s">
        <v>580</v>
      </c>
      <c r="D63" s="369" t="s">
        <v>581</v>
      </c>
      <c r="E63" s="369" t="s">
        <v>585</v>
      </c>
      <c r="F63" s="369" t="s">
        <v>482</v>
      </c>
      <c r="G63" s="369" t="s">
        <v>118</v>
      </c>
      <c r="H63" s="370" t="s">
        <v>586</v>
      </c>
      <c r="J63" s="165"/>
      <c r="K63" s="161"/>
      <c r="M63" s="165"/>
      <c r="N63" s="161"/>
    </row>
    <row r="64" spans="2:14" x14ac:dyDescent="0.3">
      <c r="B64" s="368" t="s">
        <v>587</v>
      </c>
      <c r="C64" s="369" t="s">
        <v>580</v>
      </c>
      <c r="D64" s="369" t="s">
        <v>581</v>
      </c>
      <c r="E64" s="369" t="s">
        <v>588</v>
      </c>
      <c r="F64" s="369" t="s">
        <v>107</v>
      </c>
      <c r="G64" s="369" t="s">
        <v>118</v>
      </c>
      <c r="H64" s="370" t="s">
        <v>472</v>
      </c>
      <c r="J64" s="165"/>
      <c r="K64" s="161"/>
      <c r="M64" s="165"/>
      <c r="N64" s="161"/>
    </row>
    <row r="65" spans="2:14" x14ac:dyDescent="0.3">
      <c r="B65" s="368" t="s">
        <v>587</v>
      </c>
      <c r="C65" s="369" t="s">
        <v>580</v>
      </c>
      <c r="D65" s="369" t="s">
        <v>581</v>
      </c>
      <c r="E65" s="369" t="s">
        <v>588</v>
      </c>
      <c r="F65" s="369" t="s">
        <v>107</v>
      </c>
      <c r="G65" s="369" t="s">
        <v>118</v>
      </c>
      <c r="H65" s="370" t="s">
        <v>472</v>
      </c>
      <c r="J65" s="165"/>
      <c r="K65" s="161"/>
      <c r="M65" s="165"/>
      <c r="N65" s="161"/>
    </row>
    <row r="66" spans="2:14" x14ac:dyDescent="0.3">
      <c r="B66" s="368" t="s">
        <v>589</v>
      </c>
      <c r="C66" s="369" t="s">
        <v>590</v>
      </c>
      <c r="D66" s="369" t="s">
        <v>591</v>
      </c>
      <c r="E66" s="369" t="s">
        <v>592</v>
      </c>
      <c r="F66" s="369" t="s">
        <v>468</v>
      </c>
      <c r="G66" s="369" t="s">
        <v>469</v>
      </c>
      <c r="H66" s="370" t="s">
        <v>470</v>
      </c>
      <c r="J66" s="165"/>
      <c r="K66" s="161"/>
      <c r="M66" s="165"/>
      <c r="N66" s="161"/>
    </row>
    <row r="67" spans="2:14" x14ac:dyDescent="0.3">
      <c r="B67" s="368" t="s">
        <v>589</v>
      </c>
      <c r="C67" s="369" t="s">
        <v>590</v>
      </c>
      <c r="D67" s="369" t="s">
        <v>591</v>
      </c>
      <c r="E67" s="369" t="s">
        <v>592</v>
      </c>
      <c r="F67" s="369" t="s">
        <v>468</v>
      </c>
      <c r="G67" s="369" t="s">
        <v>469</v>
      </c>
      <c r="H67" s="370" t="s">
        <v>470</v>
      </c>
      <c r="J67" s="165"/>
      <c r="K67" s="161"/>
      <c r="M67" s="165"/>
      <c r="N67" s="161"/>
    </row>
    <row r="68" spans="2:14" x14ac:dyDescent="0.3">
      <c r="B68" s="368" t="s">
        <v>593</v>
      </c>
      <c r="C68" s="369" t="s">
        <v>594</v>
      </c>
      <c r="D68" s="369" t="s">
        <v>595</v>
      </c>
      <c r="E68" s="369" t="s">
        <v>596</v>
      </c>
      <c r="F68" s="369" t="s">
        <v>597</v>
      </c>
      <c r="G68" s="369" t="s">
        <v>118</v>
      </c>
      <c r="H68" s="370" t="s">
        <v>598</v>
      </c>
      <c r="J68" s="165"/>
      <c r="K68" s="161"/>
      <c r="M68" s="165"/>
      <c r="N68" s="161"/>
    </row>
    <row r="69" spans="2:14" x14ac:dyDescent="0.3">
      <c r="B69" s="368" t="s">
        <v>455</v>
      </c>
      <c r="C69" s="369" t="s">
        <v>599</v>
      </c>
      <c r="D69" s="369" t="s">
        <v>600</v>
      </c>
      <c r="E69" s="369" t="s">
        <v>481</v>
      </c>
      <c r="F69" s="369" t="s">
        <v>482</v>
      </c>
      <c r="G69" s="369" t="s">
        <v>118</v>
      </c>
      <c r="H69" s="370" t="s">
        <v>483</v>
      </c>
      <c r="J69" s="165"/>
      <c r="K69" s="161"/>
      <c r="M69" s="165"/>
      <c r="N69" s="161"/>
    </row>
    <row r="70" spans="2:14" x14ac:dyDescent="0.3">
      <c r="B70" s="368" t="s">
        <v>455</v>
      </c>
      <c r="C70" s="369" t="s">
        <v>599</v>
      </c>
      <c r="D70" s="369" t="s">
        <v>600</v>
      </c>
      <c r="E70" s="369" t="s">
        <v>467</v>
      </c>
      <c r="F70" s="369" t="s">
        <v>468</v>
      </c>
      <c r="G70" s="369" t="s">
        <v>469</v>
      </c>
      <c r="H70" s="370" t="s">
        <v>470</v>
      </c>
      <c r="J70" s="165"/>
      <c r="K70" s="161"/>
      <c r="M70" s="165"/>
      <c r="N70" s="161"/>
    </row>
    <row r="71" spans="2:14" x14ac:dyDescent="0.3">
      <c r="B71" s="368" t="s">
        <v>455</v>
      </c>
      <c r="C71" s="369" t="s">
        <v>599</v>
      </c>
      <c r="D71" s="369" t="s">
        <v>600</v>
      </c>
      <c r="E71" s="369" t="s">
        <v>584</v>
      </c>
      <c r="F71" s="369" t="s">
        <v>482</v>
      </c>
      <c r="G71" s="369" t="s">
        <v>118</v>
      </c>
      <c r="H71" s="370" t="s">
        <v>488</v>
      </c>
      <c r="J71" s="165"/>
      <c r="K71" s="161"/>
      <c r="M71" s="165"/>
      <c r="N71" s="161"/>
    </row>
    <row r="72" spans="2:14" x14ac:dyDescent="0.3">
      <c r="B72" s="368" t="s">
        <v>455</v>
      </c>
      <c r="C72" s="369" t="s">
        <v>601</v>
      </c>
      <c r="D72" s="369" t="s">
        <v>602</v>
      </c>
      <c r="E72" s="369" t="s">
        <v>582</v>
      </c>
      <c r="F72" s="369" t="s">
        <v>465</v>
      </c>
      <c r="G72" s="369" t="s">
        <v>118</v>
      </c>
      <c r="H72" s="370" t="s">
        <v>466</v>
      </c>
      <c r="J72" s="165"/>
      <c r="K72" s="161"/>
      <c r="M72" s="165"/>
      <c r="N72" s="161"/>
    </row>
    <row r="73" spans="2:14" x14ac:dyDescent="0.3">
      <c r="B73" s="368" t="s">
        <v>455</v>
      </c>
      <c r="C73" s="369" t="s">
        <v>601</v>
      </c>
      <c r="D73" s="369" t="s">
        <v>602</v>
      </c>
      <c r="E73" s="369" t="s">
        <v>603</v>
      </c>
      <c r="F73" s="369" t="s">
        <v>482</v>
      </c>
      <c r="G73" s="369" t="s">
        <v>118</v>
      </c>
      <c r="H73" s="370" t="s">
        <v>586</v>
      </c>
      <c r="J73" s="165"/>
      <c r="K73" s="161"/>
      <c r="M73" s="165"/>
      <c r="N73" s="161"/>
    </row>
    <row r="74" spans="2:14" x14ac:dyDescent="0.3">
      <c r="B74" s="368" t="s">
        <v>455</v>
      </c>
      <c r="C74" s="369" t="s">
        <v>601</v>
      </c>
      <c r="D74" s="369" t="s">
        <v>602</v>
      </c>
      <c r="E74" s="369" t="s">
        <v>481</v>
      </c>
      <c r="F74" s="369" t="s">
        <v>482</v>
      </c>
      <c r="G74" s="369" t="s">
        <v>118</v>
      </c>
      <c r="H74" s="370" t="s">
        <v>483</v>
      </c>
      <c r="J74" s="165"/>
      <c r="K74" s="161"/>
      <c r="M74" s="165"/>
      <c r="N74" s="161"/>
    </row>
    <row r="75" spans="2:14" x14ac:dyDescent="0.3">
      <c r="B75" s="368" t="s">
        <v>455</v>
      </c>
      <c r="C75" s="369" t="s">
        <v>601</v>
      </c>
      <c r="D75" s="369" t="s">
        <v>602</v>
      </c>
      <c r="E75" s="369" t="s">
        <v>583</v>
      </c>
      <c r="F75" s="369" t="s">
        <v>482</v>
      </c>
      <c r="G75" s="369" t="s">
        <v>118</v>
      </c>
      <c r="H75" s="370" t="s">
        <v>531</v>
      </c>
      <c r="J75" s="165"/>
      <c r="K75" s="161"/>
      <c r="M75" s="165"/>
      <c r="N75" s="161"/>
    </row>
    <row r="76" spans="2:14" x14ac:dyDescent="0.3">
      <c r="B76" s="368" t="s">
        <v>455</v>
      </c>
      <c r="C76" s="369" t="s">
        <v>601</v>
      </c>
      <c r="D76" s="369" t="s">
        <v>602</v>
      </c>
      <c r="E76" s="369" t="s">
        <v>467</v>
      </c>
      <c r="F76" s="369" t="s">
        <v>468</v>
      </c>
      <c r="G76" s="369" t="s">
        <v>469</v>
      </c>
      <c r="H76" s="370" t="s">
        <v>470</v>
      </c>
      <c r="J76" s="165"/>
      <c r="K76" s="161"/>
      <c r="M76" s="165"/>
      <c r="N76" s="161"/>
    </row>
    <row r="77" spans="2:14" x14ac:dyDescent="0.3">
      <c r="B77" s="368" t="s">
        <v>455</v>
      </c>
      <c r="C77" s="369" t="s">
        <v>601</v>
      </c>
      <c r="D77" s="369" t="s">
        <v>602</v>
      </c>
      <c r="E77" s="369" t="s">
        <v>585</v>
      </c>
      <c r="F77" s="369" t="s">
        <v>482</v>
      </c>
      <c r="G77" s="369" t="s">
        <v>118</v>
      </c>
      <c r="H77" s="370" t="s">
        <v>586</v>
      </c>
      <c r="J77" s="165"/>
      <c r="K77" s="161"/>
      <c r="M77" s="165"/>
      <c r="N77" s="161"/>
    </row>
    <row r="78" spans="2:14" x14ac:dyDescent="0.3">
      <c r="B78" s="368" t="s">
        <v>604</v>
      </c>
      <c r="C78" s="369" t="s">
        <v>605</v>
      </c>
      <c r="D78" s="369" t="s">
        <v>606</v>
      </c>
      <c r="E78" s="369" t="s">
        <v>607</v>
      </c>
      <c r="F78" s="369" t="s">
        <v>477</v>
      </c>
      <c r="G78" s="369" t="s">
        <v>118</v>
      </c>
      <c r="H78" s="370" t="s">
        <v>478</v>
      </c>
      <c r="J78" s="165"/>
      <c r="K78" s="161"/>
      <c r="M78" s="165"/>
      <c r="N78" s="161"/>
    </row>
    <row r="79" spans="2:14" x14ac:dyDescent="0.3">
      <c r="B79" s="368" t="s">
        <v>604</v>
      </c>
      <c r="C79" s="369" t="s">
        <v>605</v>
      </c>
      <c r="D79" s="369" t="s">
        <v>606</v>
      </c>
      <c r="E79" s="369" t="s">
        <v>467</v>
      </c>
      <c r="F79" s="369" t="s">
        <v>468</v>
      </c>
      <c r="G79" s="369" t="s">
        <v>469</v>
      </c>
      <c r="H79" s="370" t="s">
        <v>470</v>
      </c>
      <c r="J79" s="165"/>
      <c r="K79" s="161"/>
      <c r="M79" s="165"/>
      <c r="N79" s="161"/>
    </row>
    <row r="80" spans="2:14" x14ac:dyDescent="0.3">
      <c r="B80" s="368" t="s">
        <v>484</v>
      </c>
      <c r="C80" s="369" t="s">
        <v>608</v>
      </c>
      <c r="D80" s="369" t="s">
        <v>609</v>
      </c>
      <c r="E80" s="369" t="s">
        <v>610</v>
      </c>
      <c r="F80" s="369" t="s">
        <v>554</v>
      </c>
      <c r="G80" s="369" t="s">
        <v>118</v>
      </c>
      <c r="H80" s="370" t="s">
        <v>555</v>
      </c>
      <c r="J80" s="165"/>
      <c r="K80" s="161"/>
      <c r="M80" s="165"/>
      <c r="N80" s="161"/>
    </row>
    <row r="81" spans="2:14" x14ac:dyDescent="0.3">
      <c r="B81" s="368" t="s">
        <v>484</v>
      </c>
      <c r="C81" s="369" t="s">
        <v>611</v>
      </c>
      <c r="D81" s="369" t="s">
        <v>612</v>
      </c>
      <c r="E81" s="369" t="s">
        <v>467</v>
      </c>
      <c r="F81" s="369" t="s">
        <v>468</v>
      </c>
      <c r="G81" s="369" t="s">
        <v>469</v>
      </c>
      <c r="H81" s="370" t="s">
        <v>470</v>
      </c>
      <c r="J81" s="165"/>
      <c r="K81" s="161"/>
      <c r="M81" s="165"/>
      <c r="N81" s="161"/>
    </row>
    <row r="82" spans="2:14" x14ac:dyDescent="0.3">
      <c r="B82" s="368" t="s">
        <v>613</v>
      </c>
      <c r="C82" s="369" t="s">
        <v>614</v>
      </c>
      <c r="D82" s="369" t="s">
        <v>615</v>
      </c>
      <c r="E82" s="369" t="s">
        <v>467</v>
      </c>
      <c r="F82" s="369" t="s">
        <v>468</v>
      </c>
      <c r="G82" s="369" t="s">
        <v>469</v>
      </c>
      <c r="H82" s="370" t="s">
        <v>470</v>
      </c>
      <c r="J82" s="165"/>
      <c r="K82" s="161"/>
      <c r="M82" s="165"/>
      <c r="N82" s="161"/>
    </row>
    <row r="83" spans="2:14" x14ac:dyDescent="0.3">
      <c r="B83" s="368" t="s">
        <v>455</v>
      </c>
      <c r="C83" s="369" t="s">
        <v>616</v>
      </c>
      <c r="D83" s="369" t="s">
        <v>617</v>
      </c>
      <c r="E83" s="369" t="s">
        <v>481</v>
      </c>
      <c r="F83" s="369" t="s">
        <v>482</v>
      </c>
      <c r="G83" s="369" t="s">
        <v>118</v>
      </c>
      <c r="H83" s="370" t="s">
        <v>483</v>
      </c>
      <c r="J83" s="165"/>
      <c r="K83" s="161"/>
      <c r="M83" s="165"/>
      <c r="N83" s="161"/>
    </row>
    <row r="84" spans="2:14" x14ac:dyDescent="0.3">
      <c r="B84" s="368" t="s">
        <v>455</v>
      </c>
      <c r="C84" s="369" t="s">
        <v>616</v>
      </c>
      <c r="D84" s="369" t="s">
        <v>617</v>
      </c>
      <c r="E84" s="369" t="s">
        <v>583</v>
      </c>
      <c r="F84" s="369" t="s">
        <v>482</v>
      </c>
      <c r="G84" s="369" t="s">
        <v>118</v>
      </c>
      <c r="H84" s="370" t="s">
        <v>531</v>
      </c>
      <c r="J84" s="165"/>
      <c r="K84" s="161"/>
      <c r="M84" s="165"/>
      <c r="N84" s="161"/>
    </row>
    <row r="85" spans="2:14" x14ac:dyDescent="0.3">
      <c r="B85" s="368" t="s">
        <v>455</v>
      </c>
      <c r="C85" s="369" t="s">
        <v>616</v>
      </c>
      <c r="D85" s="369" t="s">
        <v>617</v>
      </c>
      <c r="E85" s="369" t="s">
        <v>467</v>
      </c>
      <c r="F85" s="369" t="s">
        <v>468</v>
      </c>
      <c r="G85" s="369" t="s">
        <v>469</v>
      </c>
      <c r="H85" s="370" t="s">
        <v>470</v>
      </c>
      <c r="J85" s="165"/>
      <c r="K85" s="161"/>
      <c r="M85" s="165"/>
      <c r="N85" s="161"/>
    </row>
    <row r="86" spans="2:14" x14ac:dyDescent="0.3">
      <c r="B86" s="368" t="s">
        <v>455</v>
      </c>
      <c r="C86" s="369" t="s">
        <v>618</v>
      </c>
      <c r="D86" s="369" t="s">
        <v>619</v>
      </c>
      <c r="E86" s="369" t="s">
        <v>603</v>
      </c>
      <c r="F86" s="369" t="s">
        <v>482</v>
      </c>
      <c r="G86" s="369" t="s">
        <v>118</v>
      </c>
      <c r="H86" s="370" t="s">
        <v>586</v>
      </c>
      <c r="J86" s="165"/>
      <c r="K86" s="161"/>
      <c r="M86" s="165"/>
      <c r="N86" s="161"/>
    </row>
    <row r="87" spans="2:14" x14ac:dyDescent="0.3">
      <c r="B87" s="368" t="s">
        <v>455</v>
      </c>
      <c r="C87" s="369" t="s">
        <v>618</v>
      </c>
      <c r="D87" s="369" t="s">
        <v>619</v>
      </c>
      <c r="E87" s="369" t="s">
        <v>583</v>
      </c>
      <c r="F87" s="369" t="s">
        <v>482</v>
      </c>
      <c r="G87" s="369" t="s">
        <v>118</v>
      </c>
      <c r="H87" s="370" t="s">
        <v>531</v>
      </c>
      <c r="J87" s="165"/>
      <c r="K87" s="161"/>
      <c r="M87" s="165"/>
      <c r="N87" s="161"/>
    </row>
    <row r="88" spans="2:14" x14ac:dyDescent="0.3">
      <c r="B88" s="368" t="s">
        <v>455</v>
      </c>
      <c r="C88" s="369" t="s">
        <v>618</v>
      </c>
      <c r="D88" s="369" t="s">
        <v>620</v>
      </c>
      <c r="E88" s="369" t="s">
        <v>467</v>
      </c>
      <c r="F88" s="369" t="s">
        <v>468</v>
      </c>
      <c r="G88" s="369" t="s">
        <v>469</v>
      </c>
      <c r="H88" s="370" t="s">
        <v>470</v>
      </c>
      <c r="J88" s="165"/>
      <c r="K88" s="161"/>
      <c r="M88" s="165"/>
      <c r="N88" s="161"/>
    </row>
    <row r="89" spans="2:14" x14ac:dyDescent="0.3">
      <c r="B89" s="368" t="s">
        <v>621</v>
      </c>
      <c r="C89" s="369" t="s">
        <v>622</v>
      </c>
      <c r="D89" s="369" t="s">
        <v>623</v>
      </c>
      <c r="E89" s="369" t="s">
        <v>467</v>
      </c>
      <c r="F89" s="369" t="s">
        <v>468</v>
      </c>
      <c r="G89" s="369" t="s">
        <v>469</v>
      </c>
      <c r="H89" s="370" t="s">
        <v>470</v>
      </c>
      <c r="J89" s="165"/>
      <c r="K89" s="161"/>
      <c r="M89" s="165"/>
      <c r="N89" s="161"/>
    </row>
    <row r="90" spans="2:14" x14ac:dyDescent="0.3">
      <c r="B90" s="368" t="s">
        <v>624</v>
      </c>
      <c r="C90" s="369" t="s">
        <v>625</v>
      </c>
      <c r="D90" s="369" t="s">
        <v>626</v>
      </c>
      <c r="E90" s="369" t="s">
        <v>467</v>
      </c>
      <c r="F90" s="369" t="s">
        <v>468</v>
      </c>
      <c r="G90" s="369" t="s">
        <v>469</v>
      </c>
      <c r="H90" s="370" t="s">
        <v>470</v>
      </c>
      <c r="J90" s="165"/>
      <c r="K90" s="161"/>
      <c r="M90" s="165"/>
      <c r="N90" s="161"/>
    </row>
    <row r="91" spans="2:14" x14ac:dyDescent="0.3">
      <c r="B91" s="368" t="s">
        <v>627</v>
      </c>
      <c r="C91" s="369" t="s">
        <v>628</v>
      </c>
      <c r="D91" s="369" t="s">
        <v>629</v>
      </c>
      <c r="E91" s="369" t="s">
        <v>630</v>
      </c>
      <c r="F91" s="369" t="s">
        <v>631</v>
      </c>
      <c r="G91" s="369" t="s">
        <v>118</v>
      </c>
      <c r="H91" s="370" t="s">
        <v>632</v>
      </c>
      <c r="J91" s="165"/>
      <c r="K91" s="161"/>
      <c r="M91" s="165"/>
      <c r="N91" s="161"/>
    </row>
    <row r="92" spans="2:14" x14ac:dyDescent="0.3">
      <c r="B92" s="368" t="s">
        <v>604</v>
      </c>
      <c r="C92" s="369" t="s">
        <v>633</v>
      </c>
      <c r="D92" s="369" t="s">
        <v>634</v>
      </c>
      <c r="E92" s="369" t="s">
        <v>467</v>
      </c>
      <c r="F92" s="369" t="s">
        <v>468</v>
      </c>
      <c r="G92" s="369" t="s">
        <v>469</v>
      </c>
      <c r="H92" s="370" t="s">
        <v>470</v>
      </c>
      <c r="J92" s="165"/>
      <c r="K92" s="161"/>
      <c r="M92" s="165"/>
      <c r="N92" s="161"/>
    </row>
    <row r="93" spans="2:14" x14ac:dyDescent="0.3">
      <c r="B93" s="368" t="s">
        <v>635</v>
      </c>
      <c r="C93" s="369" t="s">
        <v>636</v>
      </c>
      <c r="D93" s="369" t="s">
        <v>637</v>
      </c>
      <c r="E93" s="369" t="s">
        <v>638</v>
      </c>
      <c r="F93" s="369" t="s">
        <v>482</v>
      </c>
      <c r="G93" s="369" t="s">
        <v>118</v>
      </c>
      <c r="H93" s="370" t="s">
        <v>531</v>
      </c>
      <c r="J93" s="165"/>
      <c r="K93" s="161"/>
      <c r="M93" s="165"/>
      <c r="N93" s="161"/>
    </row>
    <row r="94" spans="2:14" x14ac:dyDescent="0.3">
      <c r="B94" s="368" t="s">
        <v>635</v>
      </c>
      <c r="C94" s="369" t="s">
        <v>636</v>
      </c>
      <c r="D94" s="369" t="s">
        <v>637</v>
      </c>
      <c r="E94" s="369" t="s">
        <v>467</v>
      </c>
      <c r="F94" s="369" t="s">
        <v>468</v>
      </c>
      <c r="G94" s="369" t="s">
        <v>469</v>
      </c>
      <c r="H94" s="370" t="s">
        <v>470</v>
      </c>
      <c r="J94" s="165"/>
      <c r="K94" s="161"/>
      <c r="M94" s="165"/>
      <c r="N94" s="161"/>
    </row>
    <row r="95" spans="2:14" x14ac:dyDescent="0.3">
      <c r="B95" s="368" t="s">
        <v>639</v>
      </c>
      <c r="C95" s="369" t="s">
        <v>640</v>
      </c>
      <c r="D95" s="369" t="s">
        <v>641</v>
      </c>
      <c r="E95" s="369" t="s">
        <v>642</v>
      </c>
      <c r="F95" s="369" t="s">
        <v>643</v>
      </c>
      <c r="G95" s="369" t="s">
        <v>118</v>
      </c>
      <c r="H95" s="370" t="s">
        <v>644</v>
      </c>
      <c r="J95" s="165"/>
      <c r="K95" s="161"/>
      <c r="M95" s="165"/>
      <c r="N95" s="161"/>
    </row>
    <row r="96" spans="2:14" x14ac:dyDescent="0.3">
      <c r="B96" s="368" t="s">
        <v>645</v>
      </c>
      <c r="C96" s="369" t="s">
        <v>646</v>
      </c>
      <c r="D96" s="369" t="s">
        <v>647</v>
      </c>
      <c r="E96" s="369" t="s">
        <v>648</v>
      </c>
      <c r="F96" s="369" t="s">
        <v>649</v>
      </c>
      <c r="G96" s="369" t="s">
        <v>118</v>
      </c>
      <c r="H96" s="370" t="s">
        <v>650</v>
      </c>
      <c r="J96" s="165"/>
      <c r="K96" s="161"/>
      <c r="M96" s="165"/>
      <c r="N96" s="161"/>
    </row>
    <row r="97" spans="2:14" x14ac:dyDescent="0.3">
      <c r="B97" s="368" t="s">
        <v>651</v>
      </c>
      <c r="C97" s="369" t="s">
        <v>652</v>
      </c>
      <c r="D97" s="369" t="s">
        <v>653</v>
      </c>
      <c r="E97" s="369" t="s">
        <v>654</v>
      </c>
      <c r="F97" s="369" t="s">
        <v>655</v>
      </c>
      <c r="G97" s="369" t="s">
        <v>656</v>
      </c>
      <c r="H97" s="370" t="s">
        <v>657</v>
      </c>
      <c r="J97" s="165"/>
      <c r="K97" s="161"/>
      <c r="M97" s="165"/>
      <c r="N97" s="161"/>
    </row>
    <row r="98" spans="2:14" x14ac:dyDescent="0.3">
      <c r="B98" s="368" t="s">
        <v>658</v>
      </c>
      <c r="C98" s="369" t="s">
        <v>659</v>
      </c>
      <c r="D98" s="369" t="s">
        <v>660</v>
      </c>
      <c r="E98" s="369" t="s">
        <v>661</v>
      </c>
      <c r="F98" s="369" t="s">
        <v>520</v>
      </c>
      <c r="G98" s="369" t="s">
        <v>118</v>
      </c>
      <c r="H98" s="370" t="s">
        <v>521</v>
      </c>
      <c r="J98" s="165"/>
      <c r="K98" s="161"/>
      <c r="M98" s="165"/>
      <c r="N98" s="161"/>
    </row>
    <row r="99" spans="2:14" x14ac:dyDescent="0.3">
      <c r="B99" s="368" t="s">
        <v>461</v>
      </c>
      <c r="C99" s="369" t="s">
        <v>662</v>
      </c>
      <c r="D99" s="369" t="s">
        <v>663</v>
      </c>
      <c r="E99" s="369" t="s">
        <v>664</v>
      </c>
      <c r="F99" s="369" t="s">
        <v>665</v>
      </c>
      <c r="G99" s="369" t="s">
        <v>118</v>
      </c>
      <c r="H99" s="370" t="s">
        <v>666</v>
      </c>
      <c r="J99" s="165"/>
      <c r="K99" s="161"/>
      <c r="M99" s="165"/>
      <c r="N99" s="161"/>
    </row>
    <row r="100" spans="2:14" x14ac:dyDescent="0.3">
      <c r="B100" s="368" t="s">
        <v>461</v>
      </c>
      <c r="C100" s="369" t="s">
        <v>662</v>
      </c>
      <c r="D100" s="369" t="s">
        <v>663</v>
      </c>
      <c r="E100" s="369" t="s">
        <v>667</v>
      </c>
      <c r="F100" s="369" t="s">
        <v>482</v>
      </c>
      <c r="G100" s="369" t="s">
        <v>118</v>
      </c>
      <c r="H100" s="370" t="s">
        <v>488</v>
      </c>
      <c r="J100" s="165"/>
      <c r="K100" s="161"/>
      <c r="M100" s="165"/>
      <c r="N100" s="161"/>
    </row>
    <row r="101" spans="2:14" x14ac:dyDescent="0.3">
      <c r="B101" s="368" t="s">
        <v>621</v>
      </c>
      <c r="C101" s="369" t="s">
        <v>668</v>
      </c>
      <c r="D101" s="369" t="s">
        <v>669</v>
      </c>
      <c r="E101" s="369" t="s">
        <v>670</v>
      </c>
      <c r="F101" s="369" t="s">
        <v>520</v>
      </c>
      <c r="G101" s="369" t="s">
        <v>118</v>
      </c>
      <c r="H101" s="370" t="s">
        <v>671</v>
      </c>
      <c r="J101" s="165"/>
      <c r="K101" s="161"/>
      <c r="M101" s="165"/>
      <c r="N101" s="161"/>
    </row>
    <row r="102" spans="2:14" x14ac:dyDescent="0.3">
      <c r="B102" s="368" t="s">
        <v>672</v>
      </c>
      <c r="C102" s="369" t="s">
        <v>673</v>
      </c>
      <c r="D102" s="369" t="s">
        <v>674</v>
      </c>
      <c r="E102" s="369" t="s">
        <v>675</v>
      </c>
      <c r="F102" s="369" t="s">
        <v>676</v>
      </c>
      <c r="G102" s="369" t="s">
        <v>677</v>
      </c>
      <c r="H102" s="370" t="s">
        <v>678</v>
      </c>
      <c r="J102" s="165"/>
      <c r="K102" s="161"/>
      <c r="M102" s="165"/>
      <c r="N102" s="161"/>
    </row>
    <row r="103" spans="2:14" x14ac:dyDescent="0.3">
      <c r="B103" s="368" t="s">
        <v>679</v>
      </c>
      <c r="C103" s="369" t="s">
        <v>680</v>
      </c>
      <c r="D103" s="369" t="s">
        <v>681</v>
      </c>
      <c r="E103" s="369" t="s">
        <v>682</v>
      </c>
      <c r="F103" s="369" t="s">
        <v>496</v>
      </c>
      <c r="G103" s="369" t="s">
        <v>118</v>
      </c>
      <c r="H103" s="370" t="s">
        <v>569</v>
      </c>
      <c r="J103" s="165"/>
      <c r="K103" s="161"/>
      <c r="M103" s="165"/>
      <c r="N103" s="161"/>
    </row>
    <row r="104" spans="2:14" x14ac:dyDescent="0.3">
      <c r="B104" s="368" t="s">
        <v>683</v>
      </c>
      <c r="C104" s="369" t="s">
        <v>684</v>
      </c>
      <c r="D104" s="369" t="s">
        <v>685</v>
      </c>
      <c r="E104" s="369" t="s">
        <v>686</v>
      </c>
      <c r="F104" s="369" t="s">
        <v>687</v>
      </c>
      <c r="G104" s="369" t="s">
        <v>688</v>
      </c>
      <c r="H104" s="370" t="s">
        <v>689</v>
      </c>
      <c r="J104" s="165"/>
      <c r="K104" s="161"/>
      <c r="M104" s="165"/>
      <c r="N104" s="161"/>
    </row>
    <row r="105" spans="2:14" x14ac:dyDescent="0.3">
      <c r="B105" s="368" t="s">
        <v>690</v>
      </c>
      <c r="C105" s="369" t="s">
        <v>691</v>
      </c>
      <c r="D105" s="369" t="s">
        <v>692</v>
      </c>
      <c r="E105" s="369" t="s">
        <v>693</v>
      </c>
      <c r="F105" s="369" t="s">
        <v>694</v>
      </c>
      <c r="G105" s="369" t="s">
        <v>695</v>
      </c>
      <c r="H105" s="370" t="s">
        <v>696</v>
      </c>
      <c r="J105" s="165"/>
      <c r="K105" s="161"/>
      <c r="M105" s="165"/>
      <c r="N105" s="161"/>
    </row>
    <row r="106" spans="2:14" x14ac:dyDescent="0.3">
      <c r="B106" s="368" t="s">
        <v>448</v>
      </c>
      <c r="C106" s="369" t="s">
        <v>449</v>
      </c>
      <c r="D106" s="369" t="s">
        <v>697</v>
      </c>
      <c r="E106" s="369" t="s">
        <v>698</v>
      </c>
      <c r="F106" s="369" t="s">
        <v>699</v>
      </c>
      <c r="G106" s="369" t="s">
        <v>677</v>
      </c>
      <c r="H106" s="370" t="s">
        <v>700</v>
      </c>
      <c r="J106" s="165"/>
      <c r="K106" s="161"/>
      <c r="M106" s="165"/>
      <c r="N106" s="161"/>
    </row>
    <row r="107" spans="2:14" x14ac:dyDescent="0.3">
      <c r="B107" s="368" t="s">
        <v>448</v>
      </c>
      <c r="C107" s="369" t="s">
        <v>449</v>
      </c>
      <c r="D107" s="369" t="s">
        <v>697</v>
      </c>
      <c r="E107" s="369" t="s">
        <v>698</v>
      </c>
      <c r="F107" s="369" t="s">
        <v>699</v>
      </c>
      <c r="G107" s="369" t="s">
        <v>677</v>
      </c>
      <c r="H107" s="370" t="s">
        <v>700</v>
      </c>
      <c r="J107" s="165"/>
      <c r="K107" s="161"/>
      <c r="M107" s="165"/>
      <c r="N107" s="161"/>
    </row>
    <row r="108" spans="2:14" x14ac:dyDescent="0.3">
      <c r="B108" s="368" t="s">
        <v>701</v>
      </c>
      <c r="C108" s="369" t="s">
        <v>702</v>
      </c>
      <c r="D108" s="369" t="s">
        <v>703</v>
      </c>
      <c r="E108" s="369" t="s">
        <v>467</v>
      </c>
      <c r="F108" s="369" t="s">
        <v>468</v>
      </c>
      <c r="G108" s="369" t="s">
        <v>469</v>
      </c>
      <c r="H108" s="370" t="s">
        <v>470</v>
      </c>
      <c r="J108" s="165"/>
      <c r="K108" s="161"/>
      <c r="M108" s="165"/>
      <c r="N108" s="161"/>
    </row>
    <row r="109" spans="2:14" x14ac:dyDescent="0.3">
      <c r="B109" s="368" t="s">
        <v>484</v>
      </c>
      <c r="C109" s="369" t="s">
        <v>704</v>
      </c>
      <c r="D109" s="369" t="s">
        <v>705</v>
      </c>
      <c r="E109" s="369" t="s">
        <v>467</v>
      </c>
      <c r="F109" s="369" t="s">
        <v>468</v>
      </c>
      <c r="G109" s="369" t="s">
        <v>469</v>
      </c>
      <c r="H109" s="370" t="s">
        <v>470</v>
      </c>
      <c r="J109" s="165"/>
      <c r="K109" s="161"/>
      <c r="M109" s="165"/>
      <c r="N109" s="161"/>
    </row>
    <row r="110" spans="2:14" x14ac:dyDescent="0.3">
      <c r="B110" s="368" t="s">
        <v>484</v>
      </c>
      <c r="C110" s="369" t="s">
        <v>704</v>
      </c>
      <c r="D110" s="369" t="s">
        <v>705</v>
      </c>
      <c r="E110" s="369" t="s">
        <v>706</v>
      </c>
      <c r="F110" s="369" t="s">
        <v>107</v>
      </c>
      <c r="G110" s="369" t="s">
        <v>118</v>
      </c>
      <c r="H110" s="370" t="s">
        <v>472</v>
      </c>
      <c r="J110" s="165"/>
      <c r="K110" s="161"/>
      <c r="M110" s="165"/>
      <c r="N110" s="161"/>
    </row>
    <row r="111" spans="2:14" x14ac:dyDescent="0.3">
      <c r="B111" s="368" t="s">
        <v>455</v>
      </c>
      <c r="C111" s="369" t="s">
        <v>707</v>
      </c>
      <c r="D111" s="369" t="s">
        <v>708</v>
      </c>
      <c r="E111" s="369" t="s">
        <v>467</v>
      </c>
      <c r="F111" s="369" t="s">
        <v>468</v>
      </c>
      <c r="G111" s="369" t="s">
        <v>469</v>
      </c>
      <c r="H111" s="370" t="s">
        <v>470</v>
      </c>
      <c r="J111" s="165"/>
      <c r="K111" s="161"/>
      <c r="M111" s="165"/>
      <c r="N111" s="161"/>
    </row>
    <row r="112" spans="2:14" x14ac:dyDescent="0.3">
      <c r="B112" s="368" t="s">
        <v>455</v>
      </c>
      <c r="C112" s="369" t="s">
        <v>709</v>
      </c>
      <c r="D112" s="369" t="s">
        <v>710</v>
      </c>
      <c r="E112" s="369" t="s">
        <v>467</v>
      </c>
      <c r="F112" s="369" t="s">
        <v>468</v>
      </c>
      <c r="G112" s="369" t="s">
        <v>469</v>
      </c>
      <c r="H112" s="370" t="s">
        <v>470</v>
      </c>
      <c r="J112" s="165"/>
      <c r="K112" s="161"/>
      <c r="M112" s="165"/>
      <c r="N112" s="161"/>
    </row>
    <row r="113" spans="2:14" x14ac:dyDescent="0.3">
      <c r="B113" s="368" t="s">
        <v>570</v>
      </c>
      <c r="C113" s="369" t="s">
        <v>711</v>
      </c>
      <c r="D113" s="369" t="s">
        <v>712</v>
      </c>
      <c r="E113" s="369" t="s">
        <v>573</v>
      </c>
      <c r="F113" s="369" t="s">
        <v>482</v>
      </c>
      <c r="G113" s="369" t="s">
        <v>118</v>
      </c>
      <c r="H113" s="370" t="s">
        <v>488</v>
      </c>
      <c r="J113" s="165"/>
      <c r="K113" s="161"/>
      <c r="M113" s="165"/>
      <c r="N113" s="161"/>
    </row>
    <row r="114" spans="2:14" x14ac:dyDescent="0.3">
      <c r="B114" s="368" t="s">
        <v>570</v>
      </c>
      <c r="C114" s="369" t="s">
        <v>711</v>
      </c>
      <c r="D114" s="369" t="s">
        <v>713</v>
      </c>
      <c r="E114" s="369" t="s">
        <v>467</v>
      </c>
      <c r="F114" s="369" t="s">
        <v>468</v>
      </c>
      <c r="G114" s="369" t="s">
        <v>469</v>
      </c>
      <c r="H114" s="370" t="s">
        <v>470</v>
      </c>
      <c r="J114" s="165"/>
      <c r="K114" s="161"/>
      <c r="M114" s="165"/>
      <c r="N114" s="161"/>
    </row>
    <row r="115" spans="2:14" x14ac:dyDescent="0.3">
      <c r="B115" s="368" t="s">
        <v>574</v>
      </c>
      <c r="C115" s="369" t="s">
        <v>711</v>
      </c>
      <c r="D115" s="369" t="s">
        <v>713</v>
      </c>
      <c r="E115" s="369" t="s">
        <v>467</v>
      </c>
      <c r="F115" s="369" t="s">
        <v>468</v>
      </c>
      <c r="G115" s="369" t="s">
        <v>469</v>
      </c>
      <c r="H115" s="370" t="s">
        <v>470</v>
      </c>
      <c r="J115" s="165"/>
      <c r="K115" s="161"/>
      <c r="M115" s="165"/>
      <c r="N115" s="161"/>
    </row>
    <row r="116" spans="2:14" x14ac:dyDescent="0.3">
      <c r="B116" s="368" t="s">
        <v>714</v>
      </c>
      <c r="C116" s="369" t="s">
        <v>715</v>
      </c>
      <c r="D116" s="369" t="s">
        <v>716</v>
      </c>
      <c r="E116" s="369" t="s">
        <v>717</v>
      </c>
      <c r="F116" s="369" t="s">
        <v>718</v>
      </c>
      <c r="G116" s="369" t="s">
        <v>677</v>
      </c>
      <c r="H116" s="370" t="s">
        <v>719</v>
      </c>
      <c r="J116" s="165"/>
      <c r="K116" s="161"/>
      <c r="M116" s="165"/>
      <c r="N116" s="161"/>
    </row>
    <row r="117" spans="2:14" x14ac:dyDescent="0.3">
      <c r="B117" s="368" t="s">
        <v>720</v>
      </c>
      <c r="C117" s="369" t="s">
        <v>721</v>
      </c>
      <c r="D117" s="369" t="s">
        <v>722</v>
      </c>
      <c r="E117" s="369" t="s">
        <v>723</v>
      </c>
      <c r="F117" s="369" t="s">
        <v>631</v>
      </c>
      <c r="G117" s="369" t="s">
        <v>118</v>
      </c>
      <c r="H117" s="370" t="s">
        <v>724</v>
      </c>
      <c r="J117" s="165"/>
      <c r="K117" s="161"/>
      <c r="M117" s="165"/>
      <c r="N117" s="161"/>
    </row>
    <row r="118" spans="2:14" x14ac:dyDescent="0.3">
      <c r="B118" s="368" t="s">
        <v>725</v>
      </c>
      <c r="C118" s="369" t="s">
        <v>726</v>
      </c>
      <c r="D118" s="369" t="s">
        <v>727</v>
      </c>
      <c r="E118" s="369" t="s">
        <v>467</v>
      </c>
      <c r="F118" s="369" t="s">
        <v>468</v>
      </c>
      <c r="G118" s="369" t="s">
        <v>469</v>
      </c>
      <c r="H118" s="370" t="s">
        <v>470</v>
      </c>
      <c r="J118" s="165"/>
      <c r="K118" s="161"/>
      <c r="M118" s="165"/>
      <c r="N118" s="161"/>
    </row>
    <row r="119" spans="2:14" x14ac:dyDescent="0.3">
      <c r="B119" s="368" t="s">
        <v>484</v>
      </c>
      <c r="C119" s="369" t="s">
        <v>728</v>
      </c>
      <c r="D119" s="369" t="s">
        <v>729</v>
      </c>
      <c r="E119" s="369" t="s">
        <v>504</v>
      </c>
      <c r="F119" s="369" t="s">
        <v>482</v>
      </c>
      <c r="G119" s="369" t="s">
        <v>118</v>
      </c>
      <c r="H119" s="370" t="s">
        <v>488</v>
      </c>
      <c r="J119" s="165"/>
      <c r="K119" s="161"/>
      <c r="M119" s="165"/>
      <c r="N119" s="161"/>
    </row>
    <row r="120" spans="2:14" x14ac:dyDescent="0.3">
      <c r="B120" s="368" t="s">
        <v>484</v>
      </c>
      <c r="C120" s="369" t="s">
        <v>728</v>
      </c>
      <c r="D120" s="369" t="s">
        <v>729</v>
      </c>
      <c r="E120" s="369" t="s">
        <v>467</v>
      </c>
      <c r="F120" s="369" t="s">
        <v>468</v>
      </c>
      <c r="G120" s="369" t="s">
        <v>469</v>
      </c>
      <c r="H120" s="370" t="s">
        <v>470</v>
      </c>
      <c r="J120" s="165"/>
      <c r="K120" s="161"/>
      <c r="M120" s="165"/>
      <c r="N120" s="161"/>
    </row>
    <row r="121" spans="2:14" x14ac:dyDescent="0.3">
      <c r="B121" s="368" t="s">
        <v>484</v>
      </c>
      <c r="C121" s="369" t="s">
        <v>728</v>
      </c>
      <c r="D121" s="369" t="s">
        <v>729</v>
      </c>
      <c r="E121" s="369" t="s">
        <v>706</v>
      </c>
      <c r="F121" s="369" t="s">
        <v>107</v>
      </c>
      <c r="G121" s="369" t="s">
        <v>118</v>
      </c>
      <c r="H121" s="370" t="s">
        <v>472</v>
      </c>
      <c r="J121" s="165"/>
      <c r="K121" s="161"/>
      <c r="M121" s="165"/>
      <c r="N121" s="161"/>
    </row>
    <row r="122" spans="2:14" x14ac:dyDescent="0.3">
      <c r="B122" s="368" t="s">
        <v>461</v>
      </c>
      <c r="C122" s="369" t="s">
        <v>730</v>
      </c>
      <c r="D122" s="369" t="s">
        <v>731</v>
      </c>
      <c r="E122" s="369" t="s">
        <v>464</v>
      </c>
      <c r="F122" s="369" t="s">
        <v>465</v>
      </c>
      <c r="G122" s="369" t="s">
        <v>118</v>
      </c>
      <c r="H122" s="370" t="s">
        <v>466</v>
      </c>
      <c r="J122" s="165"/>
      <c r="K122" s="161"/>
      <c r="M122" s="165"/>
      <c r="N122" s="161"/>
    </row>
    <row r="123" spans="2:14" x14ac:dyDescent="0.3">
      <c r="B123" s="368" t="s">
        <v>461</v>
      </c>
      <c r="C123" s="369" t="s">
        <v>730</v>
      </c>
      <c r="D123" s="369" t="s">
        <v>731</v>
      </c>
      <c r="E123" s="369" t="s">
        <v>467</v>
      </c>
      <c r="F123" s="369" t="s">
        <v>468</v>
      </c>
      <c r="G123" s="369" t="s">
        <v>469</v>
      </c>
      <c r="H123" s="370" t="s">
        <v>470</v>
      </c>
      <c r="J123" s="165"/>
      <c r="K123" s="161"/>
      <c r="M123" s="165"/>
      <c r="N123" s="161"/>
    </row>
    <row r="124" spans="2:14" x14ac:dyDescent="0.3">
      <c r="B124" s="368" t="s">
        <v>732</v>
      </c>
      <c r="C124" s="369" t="s">
        <v>733</v>
      </c>
      <c r="D124" s="369" t="s">
        <v>734</v>
      </c>
      <c r="E124" s="369" t="s">
        <v>467</v>
      </c>
      <c r="F124" s="369" t="s">
        <v>468</v>
      </c>
      <c r="G124" s="369" t="s">
        <v>469</v>
      </c>
      <c r="H124" s="370" t="s">
        <v>470</v>
      </c>
      <c r="J124" s="165"/>
      <c r="K124" s="161"/>
      <c r="M124" s="165"/>
      <c r="N124" s="161"/>
    </row>
    <row r="125" spans="2:14" x14ac:dyDescent="0.3">
      <c r="B125" s="368" t="s">
        <v>455</v>
      </c>
      <c r="C125" s="369" t="s">
        <v>735</v>
      </c>
      <c r="D125" s="369" t="s">
        <v>736</v>
      </c>
      <c r="E125" s="369" t="s">
        <v>583</v>
      </c>
      <c r="F125" s="369" t="s">
        <v>482</v>
      </c>
      <c r="G125" s="369" t="s">
        <v>118</v>
      </c>
      <c r="H125" s="370" t="s">
        <v>531</v>
      </c>
      <c r="J125" s="165"/>
      <c r="K125" s="161"/>
      <c r="M125" s="165"/>
      <c r="N125" s="161"/>
    </row>
    <row r="126" spans="2:14" x14ac:dyDescent="0.3">
      <c r="B126" s="368" t="s">
        <v>455</v>
      </c>
      <c r="C126" s="369" t="s">
        <v>735</v>
      </c>
      <c r="D126" s="369" t="s">
        <v>736</v>
      </c>
      <c r="E126" s="369" t="s">
        <v>467</v>
      </c>
      <c r="F126" s="369" t="s">
        <v>468</v>
      </c>
      <c r="G126" s="369" t="s">
        <v>469</v>
      </c>
      <c r="H126" s="370" t="s">
        <v>470</v>
      </c>
      <c r="J126" s="165"/>
      <c r="K126" s="161"/>
      <c r="M126" s="165"/>
      <c r="N126" s="161"/>
    </row>
    <row r="127" spans="2:14" x14ac:dyDescent="0.3">
      <c r="B127" s="368" t="s">
        <v>455</v>
      </c>
      <c r="C127" s="369" t="s">
        <v>737</v>
      </c>
      <c r="D127" s="369" t="s">
        <v>738</v>
      </c>
      <c r="E127" s="369" t="s">
        <v>603</v>
      </c>
      <c r="F127" s="369" t="s">
        <v>482</v>
      </c>
      <c r="G127" s="369" t="s">
        <v>118</v>
      </c>
      <c r="H127" s="370" t="s">
        <v>586</v>
      </c>
      <c r="J127" s="165"/>
      <c r="K127" s="161"/>
      <c r="M127" s="165"/>
      <c r="N127" s="161"/>
    </row>
    <row r="128" spans="2:14" x14ac:dyDescent="0.3">
      <c r="B128" s="368" t="s">
        <v>455</v>
      </c>
      <c r="C128" s="369" t="s">
        <v>737</v>
      </c>
      <c r="D128" s="369" t="s">
        <v>738</v>
      </c>
      <c r="E128" s="369" t="s">
        <v>467</v>
      </c>
      <c r="F128" s="369" t="s">
        <v>468</v>
      </c>
      <c r="G128" s="369" t="s">
        <v>469</v>
      </c>
      <c r="H128" s="370" t="s">
        <v>470</v>
      </c>
      <c r="J128" s="165"/>
      <c r="K128" s="161"/>
      <c r="M128" s="165"/>
      <c r="N128" s="161"/>
    </row>
    <row r="129" spans="2:14" x14ac:dyDescent="0.3">
      <c r="B129" s="368" t="s">
        <v>455</v>
      </c>
      <c r="C129" s="369" t="s">
        <v>737</v>
      </c>
      <c r="D129" s="369" t="s">
        <v>738</v>
      </c>
      <c r="E129" s="369" t="s">
        <v>585</v>
      </c>
      <c r="F129" s="369" t="s">
        <v>482</v>
      </c>
      <c r="G129" s="369" t="s">
        <v>118</v>
      </c>
      <c r="H129" s="370" t="s">
        <v>586</v>
      </c>
      <c r="J129" s="165"/>
      <c r="K129" s="161"/>
      <c r="M129" s="165"/>
      <c r="N129" s="161"/>
    </row>
    <row r="130" spans="2:14" x14ac:dyDescent="0.3">
      <c r="B130" s="368" t="s">
        <v>484</v>
      </c>
      <c r="C130" s="369" t="s">
        <v>739</v>
      </c>
      <c r="D130" s="369" t="s">
        <v>740</v>
      </c>
      <c r="E130" s="369" t="s">
        <v>504</v>
      </c>
      <c r="F130" s="369" t="s">
        <v>482</v>
      </c>
      <c r="G130" s="369" t="s">
        <v>118</v>
      </c>
      <c r="H130" s="370" t="s">
        <v>488</v>
      </c>
      <c r="J130" s="165"/>
      <c r="K130" s="161"/>
      <c r="M130" s="165"/>
      <c r="N130" s="161"/>
    </row>
    <row r="131" spans="2:14" x14ac:dyDescent="0.3">
      <c r="B131" s="368" t="s">
        <v>484</v>
      </c>
      <c r="C131" s="369" t="s">
        <v>739</v>
      </c>
      <c r="D131" s="369" t="s">
        <v>741</v>
      </c>
      <c r="E131" s="369" t="s">
        <v>487</v>
      </c>
      <c r="F131" s="369" t="s">
        <v>482</v>
      </c>
      <c r="G131" s="369" t="s">
        <v>118</v>
      </c>
      <c r="H131" s="370" t="s">
        <v>488</v>
      </c>
      <c r="J131" s="165"/>
      <c r="K131" s="161"/>
      <c r="M131" s="165"/>
      <c r="N131" s="161"/>
    </row>
    <row r="132" spans="2:14" x14ac:dyDescent="0.3">
      <c r="B132" s="368" t="s">
        <v>455</v>
      </c>
      <c r="C132" s="369" t="s">
        <v>616</v>
      </c>
      <c r="D132" s="369" t="s">
        <v>742</v>
      </c>
      <c r="E132" s="369" t="s">
        <v>743</v>
      </c>
      <c r="F132" s="369" t="s">
        <v>744</v>
      </c>
      <c r="G132" s="369" t="s">
        <v>118</v>
      </c>
      <c r="H132" s="370" t="s">
        <v>745</v>
      </c>
      <c r="J132" s="165"/>
      <c r="K132" s="161"/>
      <c r="M132" s="165"/>
      <c r="N132" s="161"/>
    </row>
    <row r="133" spans="2:14" x14ac:dyDescent="0.3">
      <c r="B133" s="368" t="s">
        <v>746</v>
      </c>
      <c r="C133" s="369" t="s">
        <v>747</v>
      </c>
      <c r="D133" s="369" t="s">
        <v>748</v>
      </c>
      <c r="E133" s="369" t="s">
        <v>749</v>
      </c>
      <c r="F133" s="369" t="s">
        <v>750</v>
      </c>
      <c r="G133" s="369" t="s">
        <v>118</v>
      </c>
      <c r="H133" s="370" t="s">
        <v>751</v>
      </c>
      <c r="J133" s="165"/>
      <c r="K133" s="161"/>
      <c r="M133" s="165"/>
      <c r="N133" s="161"/>
    </row>
    <row r="134" spans="2:14" x14ac:dyDescent="0.3">
      <c r="B134" s="368" t="s">
        <v>455</v>
      </c>
      <c r="C134" s="369" t="s">
        <v>539</v>
      </c>
      <c r="D134" s="369" t="s">
        <v>752</v>
      </c>
      <c r="E134" s="369" t="s">
        <v>603</v>
      </c>
      <c r="F134" s="369" t="s">
        <v>482</v>
      </c>
      <c r="G134" s="369" t="s">
        <v>118</v>
      </c>
      <c r="H134" s="370" t="s">
        <v>586</v>
      </c>
      <c r="J134" s="165"/>
      <c r="K134" s="161"/>
      <c r="M134" s="165"/>
      <c r="N134" s="161"/>
    </row>
    <row r="135" spans="2:14" x14ac:dyDescent="0.3">
      <c r="B135" s="368" t="s">
        <v>455</v>
      </c>
      <c r="C135" s="369" t="s">
        <v>539</v>
      </c>
      <c r="D135" s="369" t="s">
        <v>752</v>
      </c>
      <c r="E135" s="369" t="s">
        <v>481</v>
      </c>
      <c r="F135" s="369" t="s">
        <v>482</v>
      </c>
      <c r="G135" s="369" t="s">
        <v>118</v>
      </c>
      <c r="H135" s="370" t="s">
        <v>483</v>
      </c>
      <c r="J135" s="165"/>
      <c r="K135" s="161"/>
      <c r="M135" s="165"/>
      <c r="N135" s="161"/>
    </row>
    <row r="136" spans="2:14" x14ac:dyDescent="0.3">
      <c r="B136" s="368" t="s">
        <v>455</v>
      </c>
      <c r="C136" s="369" t="s">
        <v>539</v>
      </c>
      <c r="D136" s="369" t="s">
        <v>752</v>
      </c>
      <c r="E136" s="369" t="s">
        <v>467</v>
      </c>
      <c r="F136" s="369" t="s">
        <v>468</v>
      </c>
      <c r="G136" s="369" t="s">
        <v>469</v>
      </c>
      <c r="H136" s="370" t="s">
        <v>470</v>
      </c>
      <c r="J136" s="165"/>
      <c r="K136" s="161"/>
      <c r="M136" s="165"/>
      <c r="N136" s="161"/>
    </row>
    <row r="137" spans="2:14" x14ac:dyDescent="0.3">
      <c r="B137" s="368" t="s">
        <v>604</v>
      </c>
      <c r="C137" s="369" t="s">
        <v>753</v>
      </c>
      <c r="D137" s="369" t="s">
        <v>754</v>
      </c>
      <c r="E137" s="369" t="s">
        <v>755</v>
      </c>
      <c r="F137" s="369" t="s">
        <v>756</v>
      </c>
      <c r="G137" s="369" t="s">
        <v>118</v>
      </c>
      <c r="H137" s="370" t="s">
        <v>757</v>
      </c>
      <c r="J137" s="165"/>
      <c r="K137" s="161"/>
      <c r="M137" s="165"/>
      <c r="N137" s="161"/>
    </row>
    <row r="138" spans="2:14" x14ac:dyDescent="0.3">
      <c r="B138" s="368" t="s">
        <v>484</v>
      </c>
      <c r="C138" s="369" t="s">
        <v>758</v>
      </c>
      <c r="D138" s="369" t="s">
        <v>759</v>
      </c>
      <c r="E138" s="369" t="s">
        <v>467</v>
      </c>
      <c r="F138" s="369" t="s">
        <v>468</v>
      </c>
      <c r="G138" s="369" t="s">
        <v>469</v>
      </c>
      <c r="H138" s="370" t="s">
        <v>470</v>
      </c>
      <c r="J138" s="165"/>
      <c r="K138" s="161"/>
      <c r="M138" s="165"/>
      <c r="N138" s="161"/>
    </row>
    <row r="139" spans="2:14" x14ac:dyDescent="0.3">
      <c r="B139" s="368" t="s">
        <v>484</v>
      </c>
      <c r="C139" s="369" t="s">
        <v>760</v>
      </c>
      <c r="D139" s="369" t="s">
        <v>761</v>
      </c>
      <c r="E139" s="369" t="s">
        <v>762</v>
      </c>
      <c r="F139" s="369" t="s">
        <v>520</v>
      </c>
      <c r="G139" s="369" t="s">
        <v>118</v>
      </c>
      <c r="H139" s="370" t="s">
        <v>763</v>
      </c>
      <c r="J139" s="165"/>
      <c r="K139" s="161"/>
      <c r="M139" s="165"/>
      <c r="N139" s="161"/>
    </row>
    <row r="140" spans="2:14" x14ac:dyDescent="0.3">
      <c r="B140" s="368" t="s">
        <v>505</v>
      </c>
      <c r="C140" s="369" t="s">
        <v>514</v>
      </c>
      <c r="D140" s="369" t="s">
        <v>764</v>
      </c>
      <c r="E140" s="369" t="s">
        <v>508</v>
      </c>
      <c r="F140" s="369" t="s">
        <v>482</v>
      </c>
      <c r="G140" s="369" t="s">
        <v>118</v>
      </c>
      <c r="H140" s="370" t="s">
        <v>483</v>
      </c>
      <c r="J140" s="165"/>
      <c r="K140" s="161"/>
      <c r="M140" s="165"/>
      <c r="N140" s="161"/>
    </row>
    <row r="141" spans="2:14" x14ac:dyDescent="0.3">
      <c r="B141" s="368" t="s">
        <v>613</v>
      </c>
      <c r="C141" s="369" t="s">
        <v>765</v>
      </c>
      <c r="D141" s="369" t="s">
        <v>766</v>
      </c>
      <c r="E141" s="369" t="s">
        <v>767</v>
      </c>
      <c r="F141" s="369" t="s">
        <v>520</v>
      </c>
      <c r="G141" s="369" t="s">
        <v>118</v>
      </c>
      <c r="H141" s="370" t="s">
        <v>671</v>
      </c>
      <c r="J141" s="165"/>
      <c r="K141" s="161"/>
      <c r="M141" s="165"/>
      <c r="N141" s="161"/>
    </row>
    <row r="142" spans="2:14" x14ac:dyDescent="0.3">
      <c r="B142" s="368" t="s">
        <v>455</v>
      </c>
      <c r="C142" s="369" t="s">
        <v>768</v>
      </c>
      <c r="D142" s="369" t="s">
        <v>769</v>
      </c>
      <c r="E142" s="369" t="s">
        <v>770</v>
      </c>
      <c r="F142" s="369" t="s">
        <v>771</v>
      </c>
      <c r="G142" s="369" t="s">
        <v>118</v>
      </c>
      <c r="H142" s="370" t="s">
        <v>772</v>
      </c>
      <c r="J142" s="165"/>
      <c r="K142" s="161"/>
      <c r="M142" s="165"/>
      <c r="N142" s="161"/>
    </row>
    <row r="143" spans="2:14" x14ac:dyDescent="0.3">
      <c r="B143" s="368" t="s">
        <v>773</v>
      </c>
      <c r="C143" s="369" t="s">
        <v>774</v>
      </c>
      <c r="D143" s="369" t="s">
        <v>775</v>
      </c>
      <c r="E143" s="369" t="s">
        <v>776</v>
      </c>
      <c r="F143" s="369" t="s">
        <v>777</v>
      </c>
      <c r="G143" s="369" t="s">
        <v>778</v>
      </c>
      <c r="H143" s="370" t="s">
        <v>779</v>
      </c>
      <c r="J143" s="165"/>
      <c r="K143" s="161"/>
      <c r="M143" s="165"/>
      <c r="N143" s="161"/>
    </row>
    <row r="144" spans="2:14" x14ac:dyDescent="0.3">
      <c r="B144" s="368" t="s">
        <v>484</v>
      </c>
      <c r="C144" s="369" t="s">
        <v>780</v>
      </c>
      <c r="D144" s="369" t="s">
        <v>781</v>
      </c>
      <c r="E144" s="369" t="s">
        <v>504</v>
      </c>
      <c r="F144" s="369" t="s">
        <v>482</v>
      </c>
      <c r="G144" s="369" t="s">
        <v>118</v>
      </c>
      <c r="H144" s="370" t="s">
        <v>488</v>
      </c>
      <c r="J144" s="165"/>
      <c r="K144" s="161"/>
      <c r="M144" s="165"/>
      <c r="N144" s="161"/>
    </row>
    <row r="145" spans="2:14" x14ac:dyDescent="0.3">
      <c r="B145" s="368" t="s">
        <v>484</v>
      </c>
      <c r="C145" s="369" t="s">
        <v>780</v>
      </c>
      <c r="D145" s="369" t="s">
        <v>781</v>
      </c>
      <c r="E145" s="369" t="s">
        <v>467</v>
      </c>
      <c r="F145" s="369" t="s">
        <v>468</v>
      </c>
      <c r="G145" s="369" t="s">
        <v>469</v>
      </c>
      <c r="H145" s="370" t="s">
        <v>470</v>
      </c>
      <c r="J145" s="165"/>
      <c r="K145" s="161"/>
      <c r="M145" s="165"/>
      <c r="N145" s="161"/>
    </row>
    <row r="146" spans="2:14" x14ac:dyDescent="0.3">
      <c r="B146" s="368" t="s">
        <v>484</v>
      </c>
      <c r="C146" s="369" t="s">
        <v>782</v>
      </c>
      <c r="D146" s="369" t="s">
        <v>783</v>
      </c>
      <c r="E146" s="369" t="s">
        <v>504</v>
      </c>
      <c r="F146" s="369" t="s">
        <v>482</v>
      </c>
      <c r="G146" s="369" t="s">
        <v>118</v>
      </c>
      <c r="H146" s="370" t="s">
        <v>488</v>
      </c>
      <c r="J146" s="165"/>
      <c r="K146" s="161"/>
      <c r="M146" s="165"/>
      <c r="N146" s="161"/>
    </row>
    <row r="147" spans="2:14" x14ac:dyDescent="0.3">
      <c r="B147" s="368" t="s">
        <v>484</v>
      </c>
      <c r="C147" s="369" t="s">
        <v>784</v>
      </c>
      <c r="D147" s="369" t="s">
        <v>785</v>
      </c>
      <c r="E147" s="369" t="s">
        <v>504</v>
      </c>
      <c r="F147" s="369" t="s">
        <v>482</v>
      </c>
      <c r="G147" s="369" t="s">
        <v>118</v>
      </c>
      <c r="H147" s="370" t="s">
        <v>488</v>
      </c>
      <c r="J147" s="165"/>
      <c r="K147" s="161"/>
      <c r="M147" s="165"/>
      <c r="N147" s="161"/>
    </row>
    <row r="148" spans="2:14" x14ac:dyDescent="0.3">
      <c r="B148" s="368" t="s">
        <v>786</v>
      </c>
      <c r="C148" s="369" t="s">
        <v>787</v>
      </c>
      <c r="D148" s="369" t="s">
        <v>788</v>
      </c>
      <c r="E148" s="369" t="s">
        <v>467</v>
      </c>
      <c r="F148" s="369" t="s">
        <v>468</v>
      </c>
      <c r="G148" s="369" t="s">
        <v>469</v>
      </c>
      <c r="H148" s="370" t="s">
        <v>470</v>
      </c>
      <c r="J148" s="165"/>
      <c r="K148" s="161"/>
      <c r="M148" s="165"/>
      <c r="N148" s="161"/>
    </row>
    <row r="149" spans="2:14" x14ac:dyDescent="0.3">
      <c r="B149" s="368" t="s">
        <v>484</v>
      </c>
      <c r="C149" s="369" t="s">
        <v>784</v>
      </c>
      <c r="D149" s="369" t="s">
        <v>789</v>
      </c>
      <c r="E149" s="369" t="s">
        <v>467</v>
      </c>
      <c r="F149" s="369" t="s">
        <v>468</v>
      </c>
      <c r="G149" s="369" t="s">
        <v>469</v>
      </c>
      <c r="H149" s="370" t="s">
        <v>470</v>
      </c>
      <c r="J149" s="165"/>
      <c r="K149" s="161"/>
      <c r="M149" s="165"/>
      <c r="N149" s="161"/>
    </row>
    <row r="150" spans="2:14" x14ac:dyDescent="0.3">
      <c r="B150" s="368" t="s">
        <v>484</v>
      </c>
      <c r="C150" s="369" t="s">
        <v>790</v>
      </c>
      <c r="D150" s="369" t="s">
        <v>791</v>
      </c>
      <c r="E150" s="369" t="s">
        <v>494</v>
      </c>
      <c r="F150" s="369" t="s">
        <v>107</v>
      </c>
      <c r="G150" s="369" t="s">
        <v>118</v>
      </c>
      <c r="H150" s="370" t="s">
        <v>472</v>
      </c>
      <c r="J150" s="165"/>
      <c r="K150" s="161"/>
      <c r="M150" s="165"/>
      <c r="N150" s="161"/>
    </row>
    <row r="151" spans="2:14" x14ac:dyDescent="0.3">
      <c r="B151" s="368" t="s">
        <v>484</v>
      </c>
      <c r="C151" s="369" t="s">
        <v>792</v>
      </c>
      <c r="D151" s="369" t="s">
        <v>793</v>
      </c>
      <c r="E151" s="369" t="s">
        <v>467</v>
      </c>
      <c r="F151" s="369" t="s">
        <v>468</v>
      </c>
      <c r="G151" s="369" t="s">
        <v>469</v>
      </c>
      <c r="H151" s="370" t="s">
        <v>470</v>
      </c>
      <c r="J151" s="165"/>
      <c r="K151" s="161"/>
      <c r="M151" s="165"/>
      <c r="N151" s="161"/>
    </row>
    <row r="152" spans="2:14" x14ac:dyDescent="0.3">
      <c r="B152" s="368" t="s">
        <v>484</v>
      </c>
      <c r="C152" s="369" t="s">
        <v>794</v>
      </c>
      <c r="D152" s="369" t="s">
        <v>795</v>
      </c>
      <c r="E152" s="369" t="s">
        <v>487</v>
      </c>
      <c r="F152" s="369" t="s">
        <v>482</v>
      </c>
      <c r="G152" s="369" t="s">
        <v>118</v>
      </c>
      <c r="H152" s="370" t="s">
        <v>488</v>
      </c>
      <c r="J152" s="165"/>
      <c r="K152" s="161"/>
      <c r="M152" s="165"/>
      <c r="N152" s="161"/>
    </row>
    <row r="153" spans="2:14" x14ac:dyDescent="0.3">
      <c r="B153" s="368" t="s">
        <v>796</v>
      </c>
      <c r="C153" s="369" t="s">
        <v>797</v>
      </c>
      <c r="D153" s="369" t="s">
        <v>798</v>
      </c>
      <c r="E153" s="369" t="s">
        <v>799</v>
      </c>
      <c r="F153" s="369" t="s">
        <v>482</v>
      </c>
      <c r="G153" s="369" t="s">
        <v>118</v>
      </c>
      <c r="H153" s="370" t="s">
        <v>586</v>
      </c>
      <c r="J153" s="165"/>
      <c r="K153" s="161"/>
      <c r="M153" s="165"/>
      <c r="N153" s="161"/>
    </row>
    <row r="154" spans="2:14" x14ac:dyDescent="0.3">
      <c r="B154" s="368" t="s">
        <v>796</v>
      </c>
      <c r="C154" s="369" t="s">
        <v>797</v>
      </c>
      <c r="D154" s="369" t="s">
        <v>798</v>
      </c>
      <c r="E154" s="369" t="s">
        <v>467</v>
      </c>
      <c r="F154" s="369" t="s">
        <v>468</v>
      </c>
      <c r="G154" s="369" t="s">
        <v>469</v>
      </c>
      <c r="H154" s="370" t="s">
        <v>470</v>
      </c>
      <c r="J154" s="165"/>
      <c r="K154" s="161"/>
      <c r="M154" s="165"/>
      <c r="N154" s="161"/>
    </row>
    <row r="155" spans="2:14" x14ac:dyDescent="0.3">
      <c r="B155" s="368" t="s">
        <v>800</v>
      </c>
      <c r="C155" s="369" t="s">
        <v>801</v>
      </c>
      <c r="D155" s="369" t="s">
        <v>802</v>
      </c>
      <c r="E155" s="369" t="s">
        <v>803</v>
      </c>
      <c r="F155" s="369" t="s">
        <v>804</v>
      </c>
      <c r="G155" s="369" t="s">
        <v>469</v>
      </c>
      <c r="H155" s="370" t="s">
        <v>805</v>
      </c>
      <c r="J155" s="165"/>
      <c r="K155" s="161"/>
      <c r="M155" s="165"/>
      <c r="N155" s="161"/>
    </row>
    <row r="156" spans="2:14" x14ac:dyDescent="0.3">
      <c r="B156" s="368" t="s">
        <v>505</v>
      </c>
      <c r="C156" s="369" t="s">
        <v>806</v>
      </c>
      <c r="D156" s="369" t="s">
        <v>807</v>
      </c>
      <c r="E156" s="369" t="s">
        <v>508</v>
      </c>
      <c r="F156" s="369" t="s">
        <v>482</v>
      </c>
      <c r="G156" s="369" t="s">
        <v>118</v>
      </c>
      <c r="H156" s="370" t="s">
        <v>483</v>
      </c>
      <c r="J156" s="165"/>
      <c r="K156" s="161"/>
      <c r="M156" s="165"/>
      <c r="N156" s="161"/>
    </row>
    <row r="157" spans="2:14" x14ac:dyDescent="0.3">
      <c r="B157" s="368" t="s">
        <v>505</v>
      </c>
      <c r="C157" s="369" t="s">
        <v>806</v>
      </c>
      <c r="D157" s="369" t="s">
        <v>807</v>
      </c>
      <c r="E157" s="369" t="s">
        <v>467</v>
      </c>
      <c r="F157" s="369" t="s">
        <v>468</v>
      </c>
      <c r="G157" s="369" t="s">
        <v>469</v>
      </c>
      <c r="H157" s="370" t="s">
        <v>470</v>
      </c>
      <c r="J157" s="165"/>
      <c r="K157" s="161"/>
      <c r="M157" s="165"/>
      <c r="N157" s="161"/>
    </row>
    <row r="158" spans="2:14" x14ac:dyDescent="0.3">
      <c r="B158" s="368" t="s">
        <v>461</v>
      </c>
      <c r="C158" s="369" t="s">
        <v>808</v>
      </c>
      <c r="D158" s="369" t="s">
        <v>809</v>
      </c>
      <c r="E158" s="369" t="s">
        <v>464</v>
      </c>
      <c r="F158" s="369" t="s">
        <v>465</v>
      </c>
      <c r="G158" s="369" t="s">
        <v>118</v>
      </c>
      <c r="H158" s="370" t="s">
        <v>466</v>
      </c>
      <c r="J158" s="165"/>
      <c r="K158" s="161"/>
      <c r="M158" s="165"/>
      <c r="N158" s="161"/>
    </row>
    <row r="159" spans="2:14" x14ac:dyDescent="0.3">
      <c r="B159" s="368" t="s">
        <v>810</v>
      </c>
      <c r="C159" s="369" t="s">
        <v>811</v>
      </c>
      <c r="D159" s="369" t="s">
        <v>812</v>
      </c>
      <c r="E159" s="369" t="s">
        <v>813</v>
      </c>
      <c r="F159" s="369" t="s">
        <v>814</v>
      </c>
      <c r="G159" s="369" t="s">
        <v>118</v>
      </c>
      <c r="H159" s="370" t="s">
        <v>815</v>
      </c>
      <c r="J159" s="165"/>
      <c r="K159" s="161"/>
      <c r="M159" s="165"/>
      <c r="N159" s="161"/>
    </row>
    <row r="160" spans="2:14" x14ac:dyDescent="0.3">
      <c r="B160" s="368" t="s">
        <v>461</v>
      </c>
      <c r="C160" s="369" t="s">
        <v>816</v>
      </c>
      <c r="D160" s="369" t="s">
        <v>817</v>
      </c>
      <c r="E160" s="369" t="s">
        <v>467</v>
      </c>
      <c r="F160" s="369" t="s">
        <v>468</v>
      </c>
      <c r="G160" s="369" t="s">
        <v>469</v>
      </c>
      <c r="H160" s="370" t="s">
        <v>470</v>
      </c>
      <c r="J160" s="165"/>
      <c r="K160" s="161"/>
      <c r="M160" s="165"/>
      <c r="N160" s="161"/>
    </row>
    <row r="161" spans="2:14" x14ac:dyDescent="0.3">
      <c r="B161" s="368" t="s">
        <v>461</v>
      </c>
      <c r="C161" s="369" t="s">
        <v>816</v>
      </c>
      <c r="D161" s="369" t="s">
        <v>817</v>
      </c>
      <c r="E161" s="369" t="s">
        <v>471</v>
      </c>
      <c r="F161" s="369" t="s">
        <v>107</v>
      </c>
      <c r="G161" s="369" t="s">
        <v>118</v>
      </c>
      <c r="H161" s="370" t="s">
        <v>472</v>
      </c>
      <c r="J161" s="165"/>
      <c r="K161" s="161"/>
      <c r="M161" s="165"/>
      <c r="N161" s="161"/>
    </row>
    <row r="162" spans="2:14" x14ac:dyDescent="0.3">
      <c r="B162" s="368" t="s">
        <v>455</v>
      </c>
      <c r="C162" s="369" t="s">
        <v>818</v>
      </c>
      <c r="D162" s="369" t="s">
        <v>819</v>
      </c>
      <c r="E162" s="369" t="s">
        <v>467</v>
      </c>
      <c r="F162" s="369" t="s">
        <v>468</v>
      </c>
      <c r="G162" s="369" t="s">
        <v>469</v>
      </c>
      <c r="H162" s="370" t="s">
        <v>470</v>
      </c>
      <c r="J162" s="165"/>
      <c r="K162" s="161"/>
      <c r="M162" s="165"/>
      <c r="N162" s="161"/>
    </row>
    <row r="163" spans="2:14" x14ac:dyDescent="0.3">
      <c r="B163" s="368" t="s">
        <v>589</v>
      </c>
      <c r="C163" s="369" t="s">
        <v>590</v>
      </c>
      <c r="D163" s="369" t="s">
        <v>820</v>
      </c>
      <c r="E163" s="369" t="s">
        <v>767</v>
      </c>
      <c r="F163" s="369" t="s">
        <v>520</v>
      </c>
      <c r="G163" s="369" t="s">
        <v>118</v>
      </c>
      <c r="H163" s="370" t="s">
        <v>671</v>
      </c>
      <c r="J163" s="165"/>
      <c r="K163" s="161"/>
      <c r="M163" s="165"/>
      <c r="N163" s="161"/>
    </row>
    <row r="164" spans="2:14" x14ac:dyDescent="0.3">
      <c r="B164" s="368" t="s">
        <v>589</v>
      </c>
      <c r="C164" s="369" t="s">
        <v>590</v>
      </c>
      <c r="D164" s="369" t="s">
        <v>821</v>
      </c>
      <c r="E164" s="369" t="s">
        <v>573</v>
      </c>
      <c r="F164" s="369" t="s">
        <v>482</v>
      </c>
      <c r="G164" s="369" t="s">
        <v>118</v>
      </c>
      <c r="H164" s="370" t="s">
        <v>488</v>
      </c>
      <c r="J164" s="165"/>
      <c r="K164" s="161"/>
      <c r="M164" s="165"/>
      <c r="N164" s="161"/>
    </row>
    <row r="165" spans="2:14" x14ac:dyDescent="0.3">
      <c r="B165" s="368" t="s">
        <v>589</v>
      </c>
      <c r="C165" s="369" t="s">
        <v>590</v>
      </c>
      <c r="D165" s="369" t="s">
        <v>822</v>
      </c>
      <c r="E165" s="369" t="s">
        <v>823</v>
      </c>
      <c r="F165" s="369" t="s">
        <v>482</v>
      </c>
      <c r="G165" s="369" t="s">
        <v>118</v>
      </c>
      <c r="H165" s="370" t="s">
        <v>488</v>
      </c>
      <c r="J165" s="165"/>
      <c r="K165" s="161"/>
      <c r="M165" s="165"/>
      <c r="N165" s="161"/>
    </row>
    <row r="166" spans="2:14" x14ac:dyDescent="0.3">
      <c r="B166" s="368" t="s">
        <v>824</v>
      </c>
      <c r="C166" s="369" t="s">
        <v>825</v>
      </c>
      <c r="D166" s="369" t="s">
        <v>826</v>
      </c>
      <c r="E166" s="369" t="s">
        <v>467</v>
      </c>
      <c r="F166" s="369" t="s">
        <v>468</v>
      </c>
      <c r="G166" s="369" t="s">
        <v>469</v>
      </c>
      <c r="H166" s="370" t="s">
        <v>470</v>
      </c>
      <c r="J166" s="165"/>
      <c r="K166" s="161"/>
      <c r="M166" s="165"/>
      <c r="N166" s="161"/>
    </row>
    <row r="167" spans="2:14" x14ac:dyDescent="0.3">
      <c r="B167" s="368" t="s">
        <v>827</v>
      </c>
      <c r="C167" s="369" t="s">
        <v>828</v>
      </c>
      <c r="D167" s="369" t="s">
        <v>829</v>
      </c>
      <c r="E167" s="369" t="s">
        <v>467</v>
      </c>
      <c r="F167" s="369" t="s">
        <v>468</v>
      </c>
      <c r="G167" s="369" t="s">
        <v>469</v>
      </c>
      <c r="H167" s="370" t="s">
        <v>470</v>
      </c>
      <c r="J167" s="165"/>
      <c r="K167" s="161"/>
      <c r="M167" s="165"/>
      <c r="N167" s="161"/>
    </row>
    <row r="168" spans="2:14" x14ac:dyDescent="0.3">
      <c r="B168" s="368" t="s">
        <v>484</v>
      </c>
      <c r="C168" s="369" t="s">
        <v>830</v>
      </c>
      <c r="D168" s="369" t="s">
        <v>831</v>
      </c>
      <c r="E168" s="369" t="s">
        <v>487</v>
      </c>
      <c r="F168" s="369" t="s">
        <v>482</v>
      </c>
      <c r="G168" s="369" t="s">
        <v>118</v>
      </c>
      <c r="H168" s="370" t="s">
        <v>488</v>
      </c>
      <c r="J168" s="165"/>
      <c r="K168" s="161"/>
      <c r="M168" s="165"/>
      <c r="N168" s="161"/>
    </row>
    <row r="169" spans="2:14" x14ac:dyDescent="0.3">
      <c r="B169" s="368" t="s">
        <v>455</v>
      </c>
      <c r="C169" s="369" t="s">
        <v>832</v>
      </c>
      <c r="D169" s="369" t="s">
        <v>833</v>
      </c>
      <c r="E169" s="369" t="s">
        <v>834</v>
      </c>
      <c r="F169" s="369" t="s">
        <v>631</v>
      </c>
      <c r="G169" s="369" t="s">
        <v>118</v>
      </c>
      <c r="H169" s="370" t="s">
        <v>632</v>
      </c>
      <c r="J169" s="165"/>
      <c r="K169" s="161"/>
      <c r="M169" s="165"/>
      <c r="N169" s="161"/>
    </row>
    <row r="170" spans="2:14" x14ac:dyDescent="0.3">
      <c r="B170" s="368" t="s">
        <v>455</v>
      </c>
      <c r="C170" s="369" t="s">
        <v>832</v>
      </c>
      <c r="D170" s="369" t="s">
        <v>833</v>
      </c>
      <c r="E170" s="369" t="s">
        <v>603</v>
      </c>
      <c r="F170" s="369" t="s">
        <v>482</v>
      </c>
      <c r="G170" s="369" t="s">
        <v>118</v>
      </c>
      <c r="H170" s="370" t="s">
        <v>586</v>
      </c>
      <c r="J170" s="165"/>
      <c r="K170" s="161"/>
      <c r="M170" s="165"/>
      <c r="N170" s="161"/>
    </row>
    <row r="171" spans="2:14" x14ac:dyDescent="0.3">
      <c r="B171" s="368" t="s">
        <v>455</v>
      </c>
      <c r="C171" s="369" t="s">
        <v>835</v>
      </c>
      <c r="D171" s="369" t="s">
        <v>836</v>
      </c>
      <c r="E171" s="369" t="s">
        <v>481</v>
      </c>
      <c r="F171" s="369" t="s">
        <v>482</v>
      </c>
      <c r="G171" s="369" t="s">
        <v>118</v>
      </c>
      <c r="H171" s="370" t="s">
        <v>483</v>
      </c>
      <c r="J171" s="165"/>
      <c r="K171" s="161"/>
      <c r="M171" s="165"/>
      <c r="N171" s="161"/>
    </row>
    <row r="172" spans="2:14" x14ac:dyDescent="0.3">
      <c r="B172" s="368" t="s">
        <v>455</v>
      </c>
      <c r="C172" s="369" t="s">
        <v>837</v>
      </c>
      <c r="D172" s="369" t="s">
        <v>838</v>
      </c>
      <c r="E172" s="369" t="s">
        <v>839</v>
      </c>
      <c r="F172" s="369" t="s">
        <v>482</v>
      </c>
      <c r="G172" s="369" t="s">
        <v>118</v>
      </c>
      <c r="H172" s="370" t="s">
        <v>488</v>
      </c>
      <c r="J172" s="165"/>
      <c r="K172" s="161"/>
      <c r="M172" s="165"/>
      <c r="N172" s="161"/>
    </row>
    <row r="173" spans="2:14" x14ac:dyDescent="0.3">
      <c r="B173" s="368" t="s">
        <v>455</v>
      </c>
      <c r="C173" s="369" t="s">
        <v>837</v>
      </c>
      <c r="D173" s="369" t="s">
        <v>838</v>
      </c>
      <c r="E173" s="369" t="s">
        <v>467</v>
      </c>
      <c r="F173" s="369" t="s">
        <v>468</v>
      </c>
      <c r="G173" s="369" t="s">
        <v>469</v>
      </c>
      <c r="H173" s="370" t="s">
        <v>470</v>
      </c>
      <c r="J173" s="165"/>
      <c r="K173" s="161"/>
      <c r="M173" s="165"/>
      <c r="N173" s="161"/>
    </row>
    <row r="174" spans="2:14" x14ac:dyDescent="0.3">
      <c r="B174" s="368" t="s">
        <v>532</v>
      </c>
      <c r="C174" s="369" t="s">
        <v>840</v>
      </c>
      <c r="D174" s="369" t="s">
        <v>841</v>
      </c>
      <c r="E174" s="369" t="s">
        <v>842</v>
      </c>
      <c r="F174" s="369" t="s">
        <v>482</v>
      </c>
      <c r="G174" s="369" t="s">
        <v>118</v>
      </c>
      <c r="H174" s="370" t="s">
        <v>483</v>
      </c>
      <c r="J174" s="165"/>
      <c r="K174" s="161"/>
      <c r="M174" s="165"/>
      <c r="N174" s="161"/>
    </row>
    <row r="175" spans="2:14" x14ac:dyDescent="0.3">
      <c r="B175" s="368" t="s">
        <v>532</v>
      </c>
      <c r="C175" s="369" t="s">
        <v>840</v>
      </c>
      <c r="D175" s="369" t="s">
        <v>841</v>
      </c>
      <c r="E175" s="369" t="s">
        <v>467</v>
      </c>
      <c r="F175" s="369" t="s">
        <v>468</v>
      </c>
      <c r="G175" s="369" t="s">
        <v>469</v>
      </c>
      <c r="H175" s="370" t="s">
        <v>470</v>
      </c>
      <c r="J175" s="165"/>
      <c r="K175" s="161"/>
      <c r="M175" s="165"/>
      <c r="N175" s="161"/>
    </row>
    <row r="176" spans="2:14" x14ac:dyDescent="0.3">
      <c r="B176" s="368" t="s">
        <v>532</v>
      </c>
      <c r="C176" s="369" t="s">
        <v>840</v>
      </c>
      <c r="D176" s="369" t="s">
        <v>841</v>
      </c>
      <c r="E176" s="369" t="s">
        <v>467</v>
      </c>
      <c r="F176" s="369" t="s">
        <v>468</v>
      </c>
      <c r="G176" s="369" t="s">
        <v>469</v>
      </c>
      <c r="H176" s="370" t="s">
        <v>470</v>
      </c>
      <c r="J176" s="165"/>
      <c r="K176" s="161"/>
      <c r="M176" s="165"/>
      <c r="N176" s="161"/>
    </row>
    <row r="177" spans="2:14" x14ac:dyDescent="0.3">
      <c r="B177" s="368" t="s">
        <v>843</v>
      </c>
      <c r="C177" s="369" t="s">
        <v>844</v>
      </c>
      <c r="D177" s="369" t="s">
        <v>845</v>
      </c>
      <c r="E177" s="369" t="s">
        <v>467</v>
      </c>
      <c r="F177" s="369" t="s">
        <v>468</v>
      </c>
      <c r="G177" s="369" t="s">
        <v>469</v>
      </c>
      <c r="H177" s="370" t="s">
        <v>470</v>
      </c>
      <c r="J177" s="165"/>
      <c r="K177" s="161"/>
      <c r="M177" s="165"/>
      <c r="N177" s="161"/>
    </row>
    <row r="178" spans="2:14" x14ac:dyDescent="0.3">
      <c r="B178" s="368" t="s">
        <v>461</v>
      </c>
      <c r="C178" s="369" t="s">
        <v>846</v>
      </c>
      <c r="D178" s="369" t="s">
        <v>847</v>
      </c>
      <c r="E178" s="369" t="s">
        <v>464</v>
      </c>
      <c r="F178" s="369" t="s">
        <v>465</v>
      </c>
      <c r="G178" s="369" t="s">
        <v>118</v>
      </c>
      <c r="H178" s="370" t="s">
        <v>466</v>
      </c>
      <c r="J178" s="165"/>
      <c r="K178" s="161"/>
      <c r="M178" s="165"/>
      <c r="N178" s="161"/>
    </row>
    <row r="179" spans="2:14" x14ac:dyDescent="0.3">
      <c r="B179" s="368" t="s">
        <v>461</v>
      </c>
      <c r="C179" s="369" t="s">
        <v>846</v>
      </c>
      <c r="D179" s="369" t="s">
        <v>847</v>
      </c>
      <c r="E179" s="369" t="s">
        <v>467</v>
      </c>
      <c r="F179" s="369" t="s">
        <v>468</v>
      </c>
      <c r="G179" s="369" t="s">
        <v>469</v>
      </c>
      <c r="H179" s="370" t="s">
        <v>470</v>
      </c>
      <c r="J179" s="165"/>
      <c r="K179" s="161"/>
      <c r="M179" s="165"/>
      <c r="N179" s="161"/>
    </row>
    <row r="180" spans="2:14" x14ac:dyDescent="0.3">
      <c r="B180" s="368" t="s">
        <v>604</v>
      </c>
      <c r="C180" s="369" t="s">
        <v>848</v>
      </c>
      <c r="D180" s="369" t="s">
        <v>849</v>
      </c>
      <c r="E180" s="369" t="s">
        <v>850</v>
      </c>
      <c r="F180" s="369" t="s">
        <v>851</v>
      </c>
      <c r="G180" s="369" t="s">
        <v>118</v>
      </c>
      <c r="H180" s="370" t="s">
        <v>852</v>
      </c>
      <c r="J180" s="165"/>
      <c r="K180" s="161"/>
      <c r="M180" s="165"/>
      <c r="N180" s="161"/>
    </row>
    <row r="181" spans="2:14" x14ac:dyDescent="0.3">
      <c r="B181" s="368" t="s">
        <v>853</v>
      </c>
      <c r="C181" s="369" t="s">
        <v>854</v>
      </c>
      <c r="D181" s="369" t="s">
        <v>855</v>
      </c>
      <c r="E181" s="369" t="s">
        <v>856</v>
      </c>
      <c r="F181" s="369" t="s">
        <v>520</v>
      </c>
      <c r="G181" s="369" t="s">
        <v>118</v>
      </c>
      <c r="H181" s="370" t="s">
        <v>857</v>
      </c>
      <c r="J181" s="165"/>
      <c r="K181" s="161"/>
      <c r="M181" s="165"/>
      <c r="N181" s="161"/>
    </row>
    <row r="182" spans="2:14" x14ac:dyDescent="0.3">
      <c r="B182" s="368" t="s">
        <v>484</v>
      </c>
      <c r="C182" s="369" t="s">
        <v>858</v>
      </c>
      <c r="D182" s="369" t="s">
        <v>859</v>
      </c>
      <c r="E182" s="369" t="s">
        <v>467</v>
      </c>
      <c r="F182" s="369" t="s">
        <v>468</v>
      </c>
      <c r="G182" s="369" t="s">
        <v>469</v>
      </c>
      <c r="H182" s="370" t="s">
        <v>470</v>
      </c>
      <c r="J182" s="165"/>
      <c r="K182" s="161"/>
      <c r="M182" s="165"/>
      <c r="N182" s="161"/>
    </row>
    <row r="183" spans="2:14" x14ac:dyDescent="0.3">
      <c r="B183" s="368" t="s">
        <v>484</v>
      </c>
      <c r="C183" s="369" t="s">
        <v>860</v>
      </c>
      <c r="D183" s="369" t="s">
        <v>861</v>
      </c>
      <c r="E183" s="369" t="s">
        <v>706</v>
      </c>
      <c r="F183" s="369" t="s">
        <v>107</v>
      </c>
      <c r="G183" s="369" t="s">
        <v>118</v>
      </c>
      <c r="H183" s="370" t="s">
        <v>472</v>
      </c>
      <c r="J183" s="165"/>
      <c r="K183" s="161"/>
      <c r="M183" s="165"/>
      <c r="N183" s="161"/>
    </row>
    <row r="184" spans="2:14" x14ac:dyDescent="0.3">
      <c r="B184" s="368" t="s">
        <v>455</v>
      </c>
      <c r="C184" s="369" t="s">
        <v>862</v>
      </c>
      <c r="D184" s="369" t="s">
        <v>863</v>
      </c>
      <c r="E184" s="369" t="s">
        <v>467</v>
      </c>
      <c r="F184" s="369" t="s">
        <v>468</v>
      </c>
      <c r="G184" s="369" t="s">
        <v>469</v>
      </c>
      <c r="H184" s="370" t="s">
        <v>470</v>
      </c>
      <c r="J184" s="165"/>
      <c r="K184" s="161"/>
      <c r="M184" s="165"/>
      <c r="N184" s="161"/>
    </row>
    <row r="185" spans="2:14" x14ac:dyDescent="0.3">
      <c r="B185" s="368" t="s">
        <v>455</v>
      </c>
      <c r="C185" s="369" t="s">
        <v>862</v>
      </c>
      <c r="D185" s="369" t="s">
        <v>863</v>
      </c>
      <c r="E185" s="369" t="s">
        <v>584</v>
      </c>
      <c r="F185" s="369" t="s">
        <v>482</v>
      </c>
      <c r="G185" s="369" t="s">
        <v>118</v>
      </c>
      <c r="H185" s="370" t="s">
        <v>488</v>
      </c>
      <c r="J185" s="165"/>
      <c r="K185" s="161"/>
      <c r="M185" s="165"/>
      <c r="N185" s="161"/>
    </row>
    <row r="186" spans="2:14" x14ac:dyDescent="0.3">
      <c r="B186" s="368" t="s">
        <v>484</v>
      </c>
      <c r="C186" s="369" t="s">
        <v>864</v>
      </c>
      <c r="D186" s="369" t="s">
        <v>865</v>
      </c>
      <c r="E186" s="369" t="s">
        <v>706</v>
      </c>
      <c r="F186" s="369" t="s">
        <v>107</v>
      </c>
      <c r="G186" s="369" t="s">
        <v>118</v>
      </c>
      <c r="H186" s="370" t="s">
        <v>472</v>
      </c>
      <c r="J186" s="165"/>
      <c r="K186" s="161"/>
      <c r="M186" s="165"/>
      <c r="N186" s="161"/>
    </row>
    <row r="187" spans="2:14" x14ac:dyDescent="0.3">
      <c r="B187" s="368" t="s">
        <v>455</v>
      </c>
      <c r="C187" s="369" t="s">
        <v>866</v>
      </c>
      <c r="D187" s="369" t="s">
        <v>867</v>
      </c>
      <c r="E187" s="369" t="s">
        <v>481</v>
      </c>
      <c r="F187" s="369" t="s">
        <v>482</v>
      </c>
      <c r="G187" s="369" t="s">
        <v>118</v>
      </c>
      <c r="H187" s="370" t="s">
        <v>483</v>
      </c>
      <c r="J187" s="165"/>
      <c r="K187" s="161"/>
      <c r="M187" s="165"/>
      <c r="N187" s="161"/>
    </row>
    <row r="188" spans="2:14" x14ac:dyDescent="0.3">
      <c r="B188" s="368" t="s">
        <v>484</v>
      </c>
      <c r="C188" s="369" t="s">
        <v>485</v>
      </c>
      <c r="D188" s="369" t="s">
        <v>868</v>
      </c>
      <c r="E188" s="369" t="s">
        <v>504</v>
      </c>
      <c r="F188" s="369" t="s">
        <v>482</v>
      </c>
      <c r="G188" s="369" t="s">
        <v>118</v>
      </c>
      <c r="H188" s="370" t="s">
        <v>488</v>
      </c>
      <c r="J188" s="165"/>
      <c r="K188" s="161"/>
      <c r="M188" s="165"/>
      <c r="N188" s="161"/>
    </row>
    <row r="189" spans="2:14" x14ac:dyDescent="0.3">
      <c r="B189" s="368" t="s">
        <v>484</v>
      </c>
      <c r="C189" s="369" t="s">
        <v>485</v>
      </c>
      <c r="D189" s="369" t="s">
        <v>868</v>
      </c>
      <c r="E189" s="369" t="s">
        <v>489</v>
      </c>
      <c r="F189" s="369" t="s">
        <v>465</v>
      </c>
      <c r="G189" s="369" t="s">
        <v>118</v>
      </c>
      <c r="H189" s="370" t="s">
        <v>466</v>
      </c>
      <c r="J189" s="165"/>
      <c r="K189" s="161"/>
      <c r="M189" s="165"/>
      <c r="N189" s="161"/>
    </row>
    <row r="190" spans="2:14" x14ac:dyDescent="0.3">
      <c r="B190" s="368" t="s">
        <v>484</v>
      </c>
      <c r="C190" s="369" t="s">
        <v>485</v>
      </c>
      <c r="D190" s="369" t="s">
        <v>868</v>
      </c>
      <c r="E190" s="369" t="s">
        <v>869</v>
      </c>
      <c r="F190" s="369" t="s">
        <v>851</v>
      </c>
      <c r="G190" s="369" t="s">
        <v>118</v>
      </c>
      <c r="H190" s="370" t="s">
        <v>852</v>
      </c>
      <c r="J190" s="165"/>
      <c r="K190" s="161"/>
      <c r="M190" s="165"/>
      <c r="N190" s="161"/>
    </row>
    <row r="191" spans="2:14" x14ac:dyDescent="0.3">
      <c r="B191" s="368" t="s">
        <v>484</v>
      </c>
      <c r="C191" s="369" t="s">
        <v>485</v>
      </c>
      <c r="D191" s="369" t="s">
        <v>868</v>
      </c>
      <c r="E191" s="369" t="s">
        <v>610</v>
      </c>
      <c r="F191" s="369" t="s">
        <v>554</v>
      </c>
      <c r="G191" s="369" t="s">
        <v>118</v>
      </c>
      <c r="H191" s="370" t="s">
        <v>555</v>
      </c>
      <c r="J191" s="165"/>
      <c r="K191" s="161"/>
      <c r="M191" s="165"/>
      <c r="N191" s="161"/>
    </row>
    <row r="192" spans="2:14" x14ac:dyDescent="0.3">
      <c r="B192" s="368" t="s">
        <v>484</v>
      </c>
      <c r="C192" s="369" t="s">
        <v>485</v>
      </c>
      <c r="D192" s="369" t="s">
        <v>868</v>
      </c>
      <c r="E192" s="369" t="s">
        <v>706</v>
      </c>
      <c r="F192" s="369" t="s">
        <v>107</v>
      </c>
      <c r="G192" s="369" t="s">
        <v>118</v>
      </c>
      <c r="H192" s="370" t="s">
        <v>472</v>
      </c>
      <c r="J192" s="165"/>
      <c r="K192" s="161"/>
      <c r="M192" s="165"/>
      <c r="N192" s="161"/>
    </row>
    <row r="193" spans="2:14" x14ac:dyDescent="0.3">
      <c r="B193" s="368" t="s">
        <v>683</v>
      </c>
      <c r="C193" s="369" t="s">
        <v>870</v>
      </c>
      <c r="D193" s="369" t="s">
        <v>871</v>
      </c>
      <c r="E193" s="369" t="s">
        <v>872</v>
      </c>
      <c r="F193" s="369" t="s">
        <v>687</v>
      </c>
      <c r="G193" s="369" t="s">
        <v>688</v>
      </c>
      <c r="H193" s="370" t="s">
        <v>873</v>
      </c>
      <c r="J193" s="165"/>
      <c r="K193" s="161"/>
      <c r="M193" s="165"/>
      <c r="N193" s="161"/>
    </row>
    <row r="194" spans="2:14" x14ac:dyDescent="0.3">
      <c r="B194" s="368" t="s">
        <v>874</v>
      </c>
      <c r="C194" s="369" t="s">
        <v>875</v>
      </c>
      <c r="D194" s="369" t="s">
        <v>876</v>
      </c>
      <c r="E194" s="369" t="s">
        <v>467</v>
      </c>
      <c r="F194" s="369" t="s">
        <v>468</v>
      </c>
      <c r="G194" s="369" t="s">
        <v>469</v>
      </c>
      <c r="H194" s="370" t="s">
        <v>470</v>
      </c>
      <c r="J194" s="165"/>
      <c r="K194" s="161"/>
      <c r="M194" s="165"/>
      <c r="N194" s="161"/>
    </row>
    <row r="195" spans="2:14" x14ac:dyDescent="0.3">
      <c r="B195" s="368" t="s">
        <v>484</v>
      </c>
      <c r="C195" s="369" t="s">
        <v>877</v>
      </c>
      <c r="D195" s="369" t="s">
        <v>878</v>
      </c>
      <c r="E195" s="369" t="s">
        <v>487</v>
      </c>
      <c r="F195" s="369" t="s">
        <v>482</v>
      </c>
      <c r="G195" s="369" t="s">
        <v>118</v>
      </c>
      <c r="H195" s="370" t="s">
        <v>488</v>
      </c>
      <c r="J195" s="165"/>
      <c r="K195" s="161"/>
      <c r="M195" s="165"/>
      <c r="N195" s="161"/>
    </row>
    <row r="196" spans="2:14" x14ac:dyDescent="0.3">
      <c r="B196" s="368" t="s">
        <v>714</v>
      </c>
      <c r="C196" s="369" t="s">
        <v>879</v>
      </c>
      <c r="D196" s="369" t="s">
        <v>880</v>
      </c>
      <c r="E196" s="369" t="s">
        <v>881</v>
      </c>
      <c r="F196" s="369" t="s">
        <v>882</v>
      </c>
      <c r="G196" s="369" t="s">
        <v>677</v>
      </c>
      <c r="H196" s="370" t="s">
        <v>883</v>
      </c>
      <c r="J196" s="165"/>
      <c r="K196" s="161"/>
      <c r="M196" s="165"/>
      <c r="N196" s="161"/>
    </row>
    <row r="197" spans="2:14" x14ac:dyDescent="0.3">
      <c r="B197" s="368" t="s">
        <v>874</v>
      </c>
      <c r="C197" s="369" t="s">
        <v>884</v>
      </c>
      <c r="D197" s="369" t="s">
        <v>885</v>
      </c>
      <c r="E197" s="369" t="s">
        <v>886</v>
      </c>
      <c r="F197" s="369" t="s">
        <v>887</v>
      </c>
      <c r="G197" s="369" t="s">
        <v>118</v>
      </c>
      <c r="H197" s="370" t="s">
        <v>888</v>
      </c>
      <c r="J197" s="165"/>
      <c r="K197" s="161"/>
      <c r="M197" s="165"/>
      <c r="N197" s="161"/>
    </row>
    <row r="198" spans="2:14" x14ac:dyDescent="0.3">
      <c r="B198" s="368" t="s">
        <v>874</v>
      </c>
      <c r="C198" s="369" t="s">
        <v>884</v>
      </c>
      <c r="D198" s="369" t="s">
        <v>885</v>
      </c>
      <c r="E198" s="369" t="s">
        <v>467</v>
      </c>
      <c r="F198" s="369" t="s">
        <v>468</v>
      </c>
      <c r="G198" s="369" t="s">
        <v>469</v>
      </c>
      <c r="H198" s="370" t="s">
        <v>470</v>
      </c>
      <c r="J198" s="165"/>
      <c r="K198" s="161"/>
      <c r="M198" s="165"/>
      <c r="N198" s="161"/>
    </row>
    <row r="199" spans="2:14" x14ac:dyDescent="0.3">
      <c r="B199" s="368" t="s">
        <v>843</v>
      </c>
      <c r="C199" s="369" t="s">
        <v>889</v>
      </c>
      <c r="D199" s="369" t="s">
        <v>890</v>
      </c>
      <c r="E199" s="369" t="s">
        <v>770</v>
      </c>
      <c r="F199" s="369" t="s">
        <v>520</v>
      </c>
      <c r="G199" s="369" t="s">
        <v>118</v>
      </c>
      <c r="H199" s="370" t="s">
        <v>772</v>
      </c>
      <c r="J199" s="165"/>
      <c r="K199" s="161"/>
      <c r="M199" s="165"/>
      <c r="N199" s="161"/>
    </row>
    <row r="200" spans="2:14" x14ac:dyDescent="0.3">
      <c r="B200" s="368" t="s">
        <v>589</v>
      </c>
      <c r="C200" s="369" t="s">
        <v>891</v>
      </c>
      <c r="D200" s="369" t="s">
        <v>892</v>
      </c>
      <c r="E200" s="369" t="s">
        <v>893</v>
      </c>
      <c r="F200" s="369" t="s">
        <v>894</v>
      </c>
      <c r="G200" s="369" t="s">
        <v>118</v>
      </c>
      <c r="H200" s="370" t="s">
        <v>895</v>
      </c>
      <c r="J200" s="165"/>
      <c r="K200" s="161"/>
      <c r="M200" s="165"/>
      <c r="N200" s="161"/>
    </row>
    <row r="201" spans="2:14" x14ac:dyDescent="0.3">
      <c r="B201" s="368" t="s">
        <v>589</v>
      </c>
      <c r="C201" s="369" t="s">
        <v>896</v>
      </c>
      <c r="D201" s="369" t="s">
        <v>897</v>
      </c>
      <c r="E201" s="369" t="s">
        <v>467</v>
      </c>
      <c r="F201" s="369" t="s">
        <v>468</v>
      </c>
      <c r="G201" s="369" t="s">
        <v>469</v>
      </c>
      <c r="H201" s="370" t="s">
        <v>470</v>
      </c>
      <c r="J201" s="165"/>
      <c r="K201" s="161"/>
      <c r="M201" s="165"/>
      <c r="N201" s="161"/>
    </row>
    <row r="202" spans="2:14" x14ac:dyDescent="0.3">
      <c r="B202" s="368" t="s">
        <v>898</v>
      </c>
      <c r="C202" s="369" t="s">
        <v>899</v>
      </c>
      <c r="D202" s="369" t="s">
        <v>900</v>
      </c>
      <c r="E202" s="369" t="s">
        <v>901</v>
      </c>
      <c r="F202" s="369" t="s">
        <v>468</v>
      </c>
      <c r="G202" s="369" t="s">
        <v>469</v>
      </c>
      <c r="H202" s="370" t="s">
        <v>470</v>
      </c>
      <c r="J202" s="165"/>
      <c r="K202" s="161"/>
      <c r="M202" s="165"/>
      <c r="N202" s="161"/>
    </row>
    <row r="203" spans="2:14" x14ac:dyDescent="0.3">
      <c r="B203" s="368" t="s">
        <v>898</v>
      </c>
      <c r="C203" s="369" t="s">
        <v>899</v>
      </c>
      <c r="D203" s="369" t="s">
        <v>900</v>
      </c>
      <c r="E203" s="369" t="s">
        <v>900</v>
      </c>
      <c r="F203" s="369" t="s">
        <v>468</v>
      </c>
      <c r="G203" s="369" t="s">
        <v>469</v>
      </c>
      <c r="H203" s="370" t="s">
        <v>470</v>
      </c>
      <c r="J203" s="165"/>
      <c r="K203" s="161"/>
      <c r="M203" s="165"/>
      <c r="N203" s="161"/>
    </row>
    <row r="204" spans="2:14" x14ac:dyDescent="0.3">
      <c r="B204" s="368" t="s">
        <v>898</v>
      </c>
      <c r="C204" s="369" t="s">
        <v>899</v>
      </c>
      <c r="D204" s="369" t="s">
        <v>900</v>
      </c>
      <c r="E204" s="369" t="s">
        <v>900</v>
      </c>
      <c r="F204" s="369" t="s">
        <v>468</v>
      </c>
      <c r="G204" s="369" t="s">
        <v>469</v>
      </c>
      <c r="H204" s="370" t="s">
        <v>470</v>
      </c>
      <c r="J204" s="165"/>
      <c r="K204" s="161"/>
      <c r="M204" s="165"/>
      <c r="N204" s="161"/>
    </row>
    <row r="205" spans="2:14" x14ac:dyDescent="0.3">
      <c r="B205" s="368" t="s">
        <v>484</v>
      </c>
      <c r="C205" s="369" t="s">
        <v>902</v>
      </c>
      <c r="D205" s="369" t="s">
        <v>903</v>
      </c>
      <c r="E205" s="369" t="s">
        <v>504</v>
      </c>
      <c r="F205" s="369" t="s">
        <v>482</v>
      </c>
      <c r="G205" s="369" t="s">
        <v>118</v>
      </c>
      <c r="H205" s="370" t="s">
        <v>488</v>
      </c>
      <c r="J205" s="165"/>
      <c r="K205" s="161"/>
      <c r="M205" s="165"/>
      <c r="N205" s="161"/>
    </row>
    <row r="206" spans="2:14" x14ac:dyDescent="0.3">
      <c r="B206" s="368" t="s">
        <v>904</v>
      </c>
      <c r="C206" s="369" t="s">
        <v>905</v>
      </c>
      <c r="D206" s="369" t="s">
        <v>906</v>
      </c>
      <c r="E206" s="369" t="s">
        <v>907</v>
      </c>
      <c r="F206" s="369" t="s">
        <v>631</v>
      </c>
      <c r="G206" s="369" t="s">
        <v>118</v>
      </c>
      <c r="H206" s="370" t="s">
        <v>632</v>
      </c>
      <c r="J206" s="165"/>
      <c r="K206" s="161"/>
      <c r="M206" s="165"/>
      <c r="N206" s="161"/>
    </row>
    <row r="207" spans="2:14" x14ac:dyDescent="0.3">
      <c r="B207" s="368" t="s">
        <v>455</v>
      </c>
      <c r="C207" s="369" t="s">
        <v>908</v>
      </c>
      <c r="D207" s="369" t="s">
        <v>909</v>
      </c>
      <c r="E207" s="369" t="s">
        <v>481</v>
      </c>
      <c r="F207" s="369" t="s">
        <v>482</v>
      </c>
      <c r="G207" s="369" t="s">
        <v>118</v>
      </c>
      <c r="H207" s="370" t="s">
        <v>483</v>
      </c>
      <c r="J207" s="165"/>
      <c r="K207" s="161"/>
      <c r="M207" s="165"/>
      <c r="N207" s="161"/>
    </row>
    <row r="208" spans="2:14" x14ac:dyDescent="0.3">
      <c r="B208" s="368" t="s">
        <v>455</v>
      </c>
      <c r="C208" s="369" t="s">
        <v>908</v>
      </c>
      <c r="D208" s="369" t="s">
        <v>909</v>
      </c>
      <c r="E208" s="369" t="s">
        <v>583</v>
      </c>
      <c r="F208" s="369" t="s">
        <v>482</v>
      </c>
      <c r="G208" s="369" t="s">
        <v>118</v>
      </c>
      <c r="H208" s="370" t="s">
        <v>531</v>
      </c>
      <c r="J208" s="165"/>
      <c r="K208" s="161"/>
      <c r="M208" s="165"/>
      <c r="N208" s="161"/>
    </row>
    <row r="209" spans="2:14" x14ac:dyDescent="0.3">
      <c r="B209" s="368" t="s">
        <v>455</v>
      </c>
      <c r="C209" s="369" t="s">
        <v>908</v>
      </c>
      <c r="D209" s="369" t="s">
        <v>909</v>
      </c>
      <c r="E209" s="369" t="s">
        <v>467</v>
      </c>
      <c r="F209" s="369" t="s">
        <v>468</v>
      </c>
      <c r="G209" s="369" t="s">
        <v>469</v>
      </c>
      <c r="H209" s="370" t="s">
        <v>470</v>
      </c>
      <c r="J209" s="165"/>
      <c r="K209" s="161"/>
      <c r="M209" s="165"/>
      <c r="N209" s="161"/>
    </row>
    <row r="210" spans="2:14" x14ac:dyDescent="0.3">
      <c r="B210" s="368" t="s">
        <v>455</v>
      </c>
      <c r="C210" s="369" t="s">
        <v>908</v>
      </c>
      <c r="D210" s="369" t="s">
        <v>909</v>
      </c>
      <c r="E210" s="369" t="s">
        <v>584</v>
      </c>
      <c r="F210" s="369" t="s">
        <v>482</v>
      </c>
      <c r="G210" s="369" t="s">
        <v>118</v>
      </c>
      <c r="H210" s="370" t="s">
        <v>488</v>
      </c>
      <c r="J210" s="165"/>
      <c r="K210" s="161"/>
      <c r="M210" s="165"/>
      <c r="N210" s="161"/>
    </row>
    <row r="211" spans="2:14" x14ac:dyDescent="0.3">
      <c r="B211" s="368" t="s">
        <v>455</v>
      </c>
      <c r="C211" s="369" t="s">
        <v>908</v>
      </c>
      <c r="D211" s="369" t="s">
        <v>909</v>
      </c>
      <c r="E211" s="369" t="s">
        <v>585</v>
      </c>
      <c r="F211" s="369" t="s">
        <v>482</v>
      </c>
      <c r="G211" s="369" t="s">
        <v>118</v>
      </c>
      <c r="H211" s="370" t="s">
        <v>586</v>
      </c>
      <c r="J211" s="165"/>
      <c r="K211" s="161"/>
      <c r="M211" s="165"/>
      <c r="N211" s="161"/>
    </row>
    <row r="212" spans="2:14" x14ac:dyDescent="0.3">
      <c r="B212" s="368" t="s">
        <v>455</v>
      </c>
      <c r="C212" s="369" t="s">
        <v>910</v>
      </c>
      <c r="D212" s="369" t="s">
        <v>911</v>
      </c>
      <c r="E212" s="369" t="s">
        <v>912</v>
      </c>
      <c r="F212" s="369" t="s">
        <v>576</v>
      </c>
      <c r="G212" s="369" t="s">
        <v>118</v>
      </c>
      <c r="H212" s="370" t="s">
        <v>913</v>
      </c>
      <c r="J212" s="165"/>
      <c r="K212" s="161"/>
      <c r="M212" s="165"/>
      <c r="N212" s="161"/>
    </row>
    <row r="213" spans="2:14" x14ac:dyDescent="0.3">
      <c r="B213" s="368" t="s">
        <v>455</v>
      </c>
      <c r="C213" s="369" t="s">
        <v>914</v>
      </c>
      <c r="D213" s="369" t="s">
        <v>915</v>
      </c>
      <c r="E213" s="369" t="s">
        <v>839</v>
      </c>
      <c r="F213" s="369" t="s">
        <v>482</v>
      </c>
      <c r="G213" s="369" t="s">
        <v>118</v>
      </c>
      <c r="H213" s="370" t="s">
        <v>488</v>
      </c>
      <c r="J213" s="165"/>
      <c r="K213" s="161"/>
      <c r="M213" s="165"/>
      <c r="N213" s="161"/>
    </row>
    <row r="214" spans="2:14" x14ac:dyDescent="0.3">
      <c r="B214" s="368" t="s">
        <v>455</v>
      </c>
      <c r="C214" s="369" t="s">
        <v>914</v>
      </c>
      <c r="D214" s="369" t="s">
        <v>915</v>
      </c>
      <c r="E214" s="369" t="s">
        <v>603</v>
      </c>
      <c r="F214" s="369" t="s">
        <v>482</v>
      </c>
      <c r="G214" s="369" t="s">
        <v>118</v>
      </c>
      <c r="H214" s="370" t="s">
        <v>586</v>
      </c>
      <c r="J214" s="165"/>
      <c r="K214" s="161"/>
      <c r="M214" s="165"/>
      <c r="N214" s="161"/>
    </row>
    <row r="215" spans="2:14" x14ac:dyDescent="0.3">
      <c r="B215" s="368" t="s">
        <v>455</v>
      </c>
      <c r="C215" s="369" t="s">
        <v>914</v>
      </c>
      <c r="D215" s="369" t="s">
        <v>915</v>
      </c>
      <c r="E215" s="369" t="s">
        <v>481</v>
      </c>
      <c r="F215" s="369" t="s">
        <v>482</v>
      </c>
      <c r="G215" s="369" t="s">
        <v>118</v>
      </c>
      <c r="H215" s="370" t="s">
        <v>483</v>
      </c>
      <c r="J215" s="165"/>
      <c r="K215" s="161"/>
      <c r="M215" s="165"/>
      <c r="N215" s="161"/>
    </row>
    <row r="216" spans="2:14" x14ac:dyDescent="0.3">
      <c r="B216" s="368" t="s">
        <v>455</v>
      </c>
      <c r="C216" s="369" t="s">
        <v>916</v>
      </c>
      <c r="D216" s="369" t="s">
        <v>917</v>
      </c>
      <c r="E216" s="369" t="s">
        <v>918</v>
      </c>
      <c r="F216" s="369" t="s">
        <v>576</v>
      </c>
      <c r="G216" s="369" t="s">
        <v>118</v>
      </c>
      <c r="H216" s="370" t="s">
        <v>577</v>
      </c>
      <c r="J216" s="165"/>
      <c r="K216" s="161"/>
      <c r="M216" s="165"/>
      <c r="N216" s="161"/>
    </row>
    <row r="217" spans="2:14" x14ac:dyDescent="0.3">
      <c r="B217" s="368" t="s">
        <v>461</v>
      </c>
      <c r="C217" s="369" t="s">
        <v>919</v>
      </c>
      <c r="D217" s="369" t="s">
        <v>920</v>
      </c>
      <c r="E217" s="369" t="s">
        <v>664</v>
      </c>
      <c r="F217" s="369" t="s">
        <v>665</v>
      </c>
      <c r="G217" s="369" t="s">
        <v>118</v>
      </c>
      <c r="H217" s="370" t="s">
        <v>666</v>
      </c>
      <c r="J217" s="165"/>
      <c r="K217" s="161"/>
      <c r="M217" s="165"/>
      <c r="N217" s="161"/>
    </row>
    <row r="218" spans="2:14" x14ac:dyDescent="0.3">
      <c r="B218" s="368" t="s">
        <v>461</v>
      </c>
      <c r="C218" s="369" t="s">
        <v>919</v>
      </c>
      <c r="D218" s="369" t="s">
        <v>920</v>
      </c>
      <c r="E218" s="369" t="s">
        <v>467</v>
      </c>
      <c r="F218" s="369" t="s">
        <v>468</v>
      </c>
      <c r="G218" s="369" t="s">
        <v>469</v>
      </c>
      <c r="H218" s="370" t="s">
        <v>470</v>
      </c>
      <c r="J218" s="165"/>
      <c r="K218" s="161"/>
      <c r="M218" s="165"/>
      <c r="N218" s="161"/>
    </row>
    <row r="219" spans="2:14" x14ac:dyDescent="0.3">
      <c r="B219" s="368" t="s">
        <v>921</v>
      </c>
      <c r="C219" s="369" t="s">
        <v>922</v>
      </c>
      <c r="D219" s="369" t="s">
        <v>923</v>
      </c>
      <c r="E219" s="369" t="s">
        <v>924</v>
      </c>
      <c r="F219" s="369" t="s">
        <v>925</v>
      </c>
      <c r="G219" s="369" t="s">
        <v>926</v>
      </c>
      <c r="H219" s="370" t="s">
        <v>927</v>
      </c>
      <c r="J219" s="165"/>
      <c r="K219" s="161"/>
      <c r="M219" s="165"/>
      <c r="N219" s="161"/>
    </row>
    <row r="220" spans="2:14" x14ac:dyDescent="0.3">
      <c r="B220" s="368" t="s">
        <v>484</v>
      </c>
      <c r="C220" s="369" t="s">
        <v>928</v>
      </c>
      <c r="D220" s="369" t="s">
        <v>929</v>
      </c>
      <c r="E220" s="369" t="s">
        <v>504</v>
      </c>
      <c r="F220" s="369" t="s">
        <v>482</v>
      </c>
      <c r="G220" s="369" t="s">
        <v>118</v>
      </c>
      <c r="H220" s="370" t="s">
        <v>488</v>
      </c>
      <c r="J220" s="165"/>
      <c r="K220" s="161"/>
      <c r="M220" s="165"/>
      <c r="N220" s="161"/>
    </row>
    <row r="221" spans="2:14" x14ac:dyDescent="0.3">
      <c r="B221" s="368" t="s">
        <v>484</v>
      </c>
      <c r="C221" s="369" t="s">
        <v>928</v>
      </c>
      <c r="D221" s="369" t="s">
        <v>929</v>
      </c>
      <c r="E221" s="369" t="s">
        <v>467</v>
      </c>
      <c r="F221" s="369" t="s">
        <v>468</v>
      </c>
      <c r="G221" s="369" t="s">
        <v>469</v>
      </c>
      <c r="H221" s="370" t="s">
        <v>470</v>
      </c>
      <c r="J221" s="165"/>
      <c r="K221" s="161"/>
      <c r="M221" s="165"/>
      <c r="N221" s="161"/>
    </row>
    <row r="222" spans="2:14" x14ac:dyDescent="0.3">
      <c r="B222" s="368" t="s">
        <v>484</v>
      </c>
      <c r="C222" s="369" t="s">
        <v>928</v>
      </c>
      <c r="D222" s="369" t="s">
        <v>929</v>
      </c>
      <c r="E222" s="369" t="s">
        <v>706</v>
      </c>
      <c r="F222" s="369" t="s">
        <v>107</v>
      </c>
      <c r="G222" s="369" t="s">
        <v>118</v>
      </c>
      <c r="H222" s="370" t="s">
        <v>472</v>
      </c>
      <c r="J222" s="165"/>
      <c r="K222" s="161"/>
      <c r="M222" s="165"/>
      <c r="N222" s="161"/>
    </row>
    <row r="223" spans="2:14" x14ac:dyDescent="0.3">
      <c r="B223" s="368" t="s">
        <v>455</v>
      </c>
      <c r="C223" s="369" t="s">
        <v>930</v>
      </c>
      <c r="D223" s="369" t="s">
        <v>931</v>
      </c>
      <c r="E223" s="369" t="s">
        <v>932</v>
      </c>
      <c r="F223" s="369" t="s">
        <v>520</v>
      </c>
      <c r="G223" s="369" t="s">
        <v>118</v>
      </c>
      <c r="H223" s="370" t="s">
        <v>933</v>
      </c>
      <c r="J223" s="165"/>
      <c r="K223" s="161"/>
      <c r="M223" s="165"/>
      <c r="N223" s="161"/>
    </row>
    <row r="224" spans="2:14" x14ac:dyDescent="0.3">
      <c r="B224" s="368" t="s">
        <v>934</v>
      </c>
      <c r="C224" s="369" t="s">
        <v>935</v>
      </c>
      <c r="D224" s="369" t="s">
        <v>936</v>
      </c>
      <c r="E224" s="369" t="s">
        <v>937</v>
      </c>
      <c r="F224" s="369" t="s">
        <v>107</v>
      </c>
      <c r="G224" s="369" t="s">
        <v>118</v>
      </c>
      <c r="H224" s="370" t="s">
        <v>472</v>
      </c>
      <c r="J224" s="165"/>
      <c r="K224" s="161"/>
      <c r="M224" s="165"/>
      <c r="N224" s="161"/>
    </row>
    <row r="225" spans="2:14" x14ac:dyDescent="0.3">
      <c r="B225" s="368" t="s">
        <v>934</v>
      </c>
      <c r="C225" s="369" t="s">
        <v>935</v>
      </c>
      <c r="D225" s="369" t="s">
        <v>936</v>
      </c>
      <c r="E225" s="369" t="s">
        <v>467</v>
      </c>
      <c r="F225" s="369" t="s">
        <v>468</v>
      </c>
      <c r="G225" s="369" t="s">
        <v>469</v>
      </c>
      <c r="H225" s="370" t="s">
        <v>470</v>
      </c>
      <c r="J225" s="165"/>
      <c r="K225" s="161"/>
      <c r="M225" s="165"/>
      <c r="N225" s="161"/>
    </row>
    <row r="226" spans="2:14" x14ac:dyDescent="0.3">
      <c r="B226" s="368" t="s">
        <v>455</v>
      </c>
      <c r="C226" s="369" t="s">
        <v>737</v>
      </c>
      <c r="D226" s="369" t="s">
        <v>938</v>
      </c>
      <c r="E226" s="369" t="s">
        <v>939</v>
      </c>
      <c r="F226" s="369" t="s">
        <v>940</v>
      </c>
      <c r="G226" s="369" t="s">
        <v>118</v>
      </c>
      <c r="H226" s="370" t="s">
        <v>941</v>
      </c>
      <c r="J226" s="165"/>
      <c r="K226" s="161"/>
      <c r="M226" s="165"/>
      <c r="N226" s="161"/>
    </row>
    <row r="227" spans="2:14" x14ac:dyDescent="0.3">
      <c r="B227" s="368" t="s">
        <v>942</v>
      </c>
      <c r="C227" s="369" t="s">
        <v>943</v>
      </c>
      <c r="D227" s="369" t="s">
        <v>944</v>
      </c>
      <c r="E227" s="369" t="s">
        <v>945</v>
      </c>
      <c r="F227" s="369" t="s">
        <v>946</v>
      </c>
      <c r="G227" s="369" t="s">
        <v>947</v>
      </c>
      <c r="H227" s="370" t="s">
        <v>948</v>
      </c>
      <c r="J227" s="165"/>
      <c r="K227" s="161"/>
      <c r="M227" s="165"/>
      <c r="N227" s="161"/>
    </row>
    <row r="228" spans="2:14" x14ac:dyDescent="0.3">
      <c r="B228" s="368" t="s">
        <v>949</v>
      </c>
      <c r="C228" s="369" t="s">
        <v>950</v>
      </c>
      <c r="D228" s="369" t="s">
        <v>951</v>
      </c>
      <c r="E228" s="369" t="s">
        <v>952</v>
      </c>
      <c r="F228" s="369" t="s">
        <v>576</v>
      </c>
      <c r="G228" s="369" t="s">
        <v>118</v>
      </c>
      <c r="H228" s="370" t="s">
        <v>577</v>
      </c>
      <c r="J228" s="165"/>
      <c r="K228" s="161"/>
      <c r="M228" s="165"/>
      <c r="N228" s="161"/>
    </row>
    <row r="229" spans="2:14" x14ac:dyDescent="0.3">
      <c r="B229" s="368" t="s">
        <v>953</v>
      </c>
      <c r="C229" s="369" t="s">
        <v>954</v>
      </c>
      <c r="D229" s="369" t="s">
        <v>955</v>
      </c>
      <c r="E229" s="369" t="s">
        <v>467</v>
      </c>
      <c r="F229" s="369" t="s">
        <v>468</v>
      </c>
      <c r="G229" s="369" t="s">
        <v>469</v>
      </c>
      <c r="H229" s="370" t="s">
        <v>470</v>
      </c>
      <c r="J229" s="165"/>
      <c r="K229" s="161"/>
      <c r="M229" s="165"/>
      <c r="N229" s="161"/>
    </row>
    <row r="230" spans="2:14" x14ac:dyDescent="0.3">
      <c r="B230" s="368" t="s">
        <v>484</v>
      </c>
      <c r="C230" s="369" t="s">
        <v>956</v>
      </c>
      <c r="D230" s="369" t="s">
        <v>957</v>
      </c>
      <c r="E230" s="369" t="s">
        <v>487</v>
      </c>
      <c r="F230" s="369" t="s">
        <v>482</v>
      </c>
      <c r="G230" s="369" t="s">
        <v>118</v>
      </c>
      <c r="H230" s="370" t="s">
        <v>488</v>
      </c>
      <c r="J230" s="165"/>
      <c r="K230" s="161"/>
      <c r="M230" s="165"/>
      <c r="N230" s="161"/>
    </row>
    <row r="231" spans="2:14" x14ac:dyDescent="0.3">
      <c r="B231" s="368" t="s">
        <v>484</v>
      </c>
      <c r="C231" s="369" t="s">
        <v>956</v>
      </c>
      <c r="D231" s="369" t="s">
        <v>958</v>
      </c>
      <c r="E231" s="369" t="s">
        <v>504</v>
      </c>
      <c r="F231" s="369" t="s">
        <v>482</v>
      </c>
      <c r="G231" s="369" t="s">
        <v>118</v>
      </c>
      <c r="H231" s="370" t="s">
        <v>488</v>
      </c>
      <c r="J231" s="165"/>
      <c r="K231" s="161"/>
      <c r="M231" s="165"/>
      <c r="N231" s="161"/>
    </row>
    <row r="232" spans="2:14" x14ac:dyDescent="0.3">
      <c r="B232" s="368" t="s">
        <v>461</v>
      </c>
      <c r="C232" s="369" t="s">
        <v>959</v>
      </c>
      <c r="D232" s="369" t="s">
        <v>960</v>
      </c>
      <c r="E232" s="369" t="s">
        <v>464</v>
      </c>
      <c r="F232" s="369" t="s">
        <v>465</v>
      </c>
      <c r="G232" s="369" t="s">
        <v>118</v>
      </c>
      <c r="H232" s="370" t="s">
        <v>466</v>
      </c>
      <c r="J232" s="165"/>
      <c r="K232" s="161"/>
      <c r="M232" s="165"/>
      <c r="N232" s="161"/>
    </row>
    <row r="233" spans="2:14" x14ac:dyDescent="0.3">
      <c r="B233" s="368" t="s">
        <v>461</v>
      </c>
      <c r="C233" s="369" t="s">
        <v>959</v>
      </c>
      <c r="D233" s="369" t="s">
        <v>960</v>
      </c>
      <c r="E233" s="369" t="s">
        <v>664</v>
      </c>
      <c r="F233" s="369" t="s">
        <v>665</v>
      </c>
      <c r="G233" s="369" t="s">
        <v>118</v>
      </c>
      <c r="H233" s="370" t="s">
        <v>666</v>
      </c>
      <c r="J233" s="165"/>
      <c r="K233" s="161"/>
      <c r="M233" s="165"/>
      <c r="N233" s="161"/>
    </row>
    <row r="234" spans="2:14" x14ac:dyDescent="0.3">
      <c r="B234" s="368" t="s">
        <v>461</v>
      </c>
      <c r="C234" s="369" t="s">
        <v>959</v>
      </c>
      <c r="D234" s="369" t="s">
        <v>960</v>
      </c>
      <c r="E234" s="369" t="s">
        <v>467</v>
      </c>
      <c r="F234" s="369" t="s">
        <v>468</v>
      </c>
      <c r="G234" s="369" t="s">
        <v>469</v>
      </c>
      <c r="H234" s="370" t="s">
        <v>470</v>
      </c>
      <c r="J234" s="165"/>
      <c r="K234" s="161"/>
      <c r="M234" s="165"/>
      <c r="N234" s="161"/>
    </row>
    <row r="235" spans="2:14" x14ac:dyDescent="0.3">
      <c r="B235" s="368" t="s">
        <v>461</v>
      </c>
      <c r="C235" s="369" t="s">
        <v>959</v>
      </c>
      <c r="D235" s="369" t="s">
        <v>960</v>
      </c>
      <c r="E235" s="369" t="s">
        <v>471</v>
      </c>
      <c r="F235" s="369" t="s">
        <v>107</v>
      </c>
      <c r="G235" s="369" t="s">
        <v>118</v>
      </c>
      <c r="H235" s="370" t="s">
        <v>472</v>
      </c>
      <c r="J235" s="165"/>
      <c r="K235" s="161"/>
      <c r="M235" s="165"/>
      <c r="N235" s="161"/>
    </row>
    <row r="236" spans="2:14" x14ac:dyDescent="0.3">
      <c r="B236" s="368" t="s">
        <v>461</v>
      </c>
      <c r="C236" s="369" t="s">
        <v>959</v>
      </c>
      <c r="D236" s="369" t="s">
        <v>960</v>
      </c>
      <c r="E236" s="369" t="s">
        <v>667</v>
      </c>
      <c r="F236" s="369" t="s">
        <v>482</v>
      </c>
      <c r="G236" s="369" t="s">
        <v>118</v>
      </c>
      <c r="H236" s="370" t="s">
        <v>488</v>
      </c>
      <c r="J236" s="165"/>
      <c r="K236" s="161"/>
      <c r="M236" s="165"/>
      <c r="N236" s="161"/>
    </row>
    <row r="237" spans="2:14" x14ac:dyDescent="0.3">
      <c r="B237" s="368" t="s">
        <v>505</v>
      </c>
      <c r="C237" s="369" t="s">
        <v>961</v>
      </c>
      <c r="D237" s="369" t="s">
        <v>962</v>
      </c>
      <c r="E237" s="369" t="s">
        <v>508</v>
      </c>
      <c r="F237" s="369" t="s">
        <v>482</v>
      </c>
      <c r="G237" s="369" t="s">
        <v>118</v>
      </c>
      <c r="H237" s="370" t="s">
        <v>483</v>
      </c>
      <c r="J237" s="165"/>
      <c r="K237" s="161"/>
      <c r="M237" s="165"/>
      <c r="N237" s="161"/>
    </row>
    <row r="238" spans="2:14" x14ac:dyDescent="0.3">
      <c r="B238" s="368" t="s">
        <v>505</v>
      </c>
      <c r="C238" s="369" t="s">
        <v>961</v>
      </c>
      <c r="D238" s="369" t="s">
        <v>962</v>
      </c>
      <c r="E238" s="369" t="s">
        <v>467</v>
      </c>
      <c r="F238" s="369" t="s">
        <v>468</v>
      </c>
      <c r="G238" s="369" t="s">
        <v>469</v>
      </c>
      <c r="H238" s="370" t="s">
        <v>470</v>
      </c>
      <c r="J238" s="165"/>
      <c r="K238" s="161"/>
      <c r="M238" s="165"/>
      <c r="N238" s="161"/>
    </row>
    <row r="239" spans="2:14" x14ac:dyDescent="0.3">
      <c r="B239" s="368" t="s">
        <v>963</v>
      </c>
      <c r="C239" s="369" t="s">
        <v>964</v>
      </c>
      <c r="D239" s="369" t="s">
        <v>965</v>
      </c>
      <c r="E239" s="369" t="s">
        <v>467</v>
      </c>
      <c r="F239" s="369" t="s">
        <v>468</v>
      </c>
      <c r="G239" s="369" t="s">
        <v>469</v>
      </c>
      <c r="H239" s="370" t="s">
        <v>470</v>
      </c>
      <c r="J239" s="165"/>
      <c r="K239" s="161"/>
      <c r="M239" s="165"/>
      <c r="N239" s="161"/>
    </row>
    <row r="240" spans="2:14" x14ac:dyDescent="0.3">
      <c r="B240" s="368" t="s">
        <v>505</v>
      </c>
      <c r="C240" s="369" t="s">
        <v>966</v>
      </c>
      <c r="D240" s="369" t="s">
        <v>967</v>
      </c>
      <c r="E240" s="369" t="s">
        <v>508</v>
      </c>
      <c r="F240" s="369" t="s">
        <v>482</v>
      </c>
      <c r="G240" s="369" t="s">
        <v>118</v>
      </c>
      <c r="H240" s="370" t="s">
        <v>483</v>
      </c>
      <c r="J240" s="165"/>
      <c r="K240" s="161"/>
      <c r="M240" s="165"/>
      <c r="N240" s="161"/>
    </row>
    <row r="241" spans="2:14" x14ac:dyDescent="0.3">
      <c r="B241" s="368" t="s">
        <v>505</v>
      </c>
      <c r="C241" s="369" t="s">
        <v>966</v>
      </c>
      <c r="D241" s="369" t="s">
        <v>967</v>
      </c>
      <c r="E241" s="369" t="s">
        <v>467</v>
      </c>
      <c r="F241" s="369" t="s">
        <v>468</v>
      </c>
      <c r="G241" s="369" t="s">
        <v>469</v>
      </c>
      <c r="H241" s="370" t="s">
        <v>470</v>
      </c>
      <c r="J241" s="165"/>
      <c r="K241" s="161"/>
      <c r="M241" s="165"/>
      <c r="N241" s="161"/>
    </row>
    <row r="242" spans="2:14" x14ac:dyDescent="0.3">
      <c r="B242" s="368" t="s">
        <v>484</v>
      </c>
      <c r="C242" s="369" t="s">
        <v>968</v>
      </c>
      <c r="D242" s="369" t="s">
        <v>969</v>
      </c>
      <c r="E242" s="369" t="s">
        <v>504</v>
      </c>
      <c r="F242" s="369" t="s">
        <v>482</v>
      </c>
      <c r="G242" s="369" t="s">
        <v>118</v>
      </c>
      <c r="H242" s="370" t="s">
        <v>488</v>
      </c>
      <c r="J242" s="165"/>
      <c r="K242" s="161"/>
      <c r="M242" s="165"/>
      <c r="N242" s="161"/>
    </row>
    <row r="243" spans="2:14" x14ac:dyDescent="0.3">
      <c r="B243" s="368" t="s">
        <v>484</v>
      </c>
      <c r="C243" s="369" t="s">
        <v>968</v>
      </c>
      <c r="D243" s="369" t="s">
        <v>969</v>
      </c>
      <c r="E243" s="369" t="s">
        <v>706</v>
      </c>
      <c r="F243" s="369" t="s">
        <v>107</v>
      </c>
      <c r="G243" s="369" t="s">
        <v>118</v>
      </c>
      <c r="H243" s="370" t="s">
        <v>472</v>
      </c>
      <c r="J243" s="165"/>
      <c r="K243" s="161"/>
      <c r="M243" s="165"/>
      <c r="N243" s="161"/>
    </row>
    <row r="244" spans="2:14" x14ac:dyDescent="0.3">
      <c r="B244" s="368" t="s">
        <v>970</v>
      </c>
      <c r="C244" s="369" t="s">
        <v>971</v>
      </c>
      <c r="D244" s="369" t="s">
        <v>972</v>
      </c>
      <c r="E244" s="369" t="s">
        <v>973</v>
      </c>
      <c r="F244" s="369" t="s">
        <v>655</v>
      </c>
      <c r="G244" s="369" t="s">
        <v>656</v>
      </c>
      <c r="H244" s="370" t="s">
        <v>974</v>
      </c>
      <c r="J244" s="165"/>
      <c r="K244" s="161"/>
      <c r="M244" s="165"/>
      <c r="N244" s="161"/>
    </row>
    <row r="245" spans="2:14" x14ac:dyDescent="0.3">
      <c r="B245" s="368" t="s">
        <v>484</v>
      </c>
      <c r="C245" s="369" t="s">
        <v>975</v>
      </c>
      <c r="D245" s="369" t="s">
        <v>976</v>
      </c>
      <c r="E245" s="369" t="s">
        <v>467</v>
      </c>
      <c r="F245" s="369" t="s">
        <v>468</v>
      </c>
      <c r="G245" s="369" t="s">
        <v>469</v>
      </c>
      <c r="H245" s="370" t="s">
        <v>470</v>
      </c>
      <c r="J245" s="165"/>
      <c r="K245" s="161"/>
      <c r="M245" s="165"/>
      <c r="N245" s="161"/>
    </row>
    <row r="246" spans="2:14" x14ac:dyDescent="0.3">
      <c r="B246" s="368" t="s">
        <v>977</v>
      </c>
      <c r="C246" s="369" t="s">
        <v>978</v>
      </c>
      <c r="D246" s="369" t="s">
        <v>979</v>
      </c>
      <c r="E246" s="369" t="s">
        <v>980</v>
      </c>
      <c r="F246" s="369" t="s">
        <v>981</v>
      </c>
      <c r="G246" s="369" t="s">
        <v>982</v>
      </c>
      <c r="H246" s="370" t="s">
        <v>983</v>
      </c>
      <c r="J246" s="165"/>
      <c r="K246" s="161"/>
      <c r="M246" s="165"/>
      <c r="N246" s="161"/>
    </row>
    <row r="247" spans="2:14" x14ac:dyDescent="0.3">
      <c r="B247" s="368" t="s">
        <v>984</v>
      </c>
      <c r="C247" s="369" t="s">
        <v>985</v>
      </c>
      <c r="D247" s="369" t="s">
        <v>986</v>
      </c>
      <c r="E247" s="369" t="s">
        <v>987</v>
      </c>
      <c r="F247" s="369" t="s">
        <v>465</v>
      </c>
      <c r="G247" s="369" t="s">
        <v>118</v>
      </c>
      <c r="H247" s="370" t="s">
        <v>466</v>
      </c>
      <c r="J247" s="165"/>
      <c r="K247" s="161"/>
      <c r="M247" s="165"/>
      <c r="N247" s="161"/>
    </row>
    <row r="248" spans="2:14" x14ac:dyDescent="0.3">
      <c r="B248" s="368" t="s">
        <v>984</v>
      </c>
      <c r="C248" s="369" t="s">
        <v>985</v>
      </c>
      <c r="D248" s="369" t="s">
        <v>986</v>
      </c>
      <c r="E248" s="369" t="s">
        <v>467</v>
      </c>
      <c r="F248" s="369" t="s">
        <v>468</v>
      </c>
      <c r="G248" s="369" t="s">
        <v>469</v>
      </c>
      <c r="H248" s="370" t="s">
        <v>470</v>
      </c>
      <c r="J248" s="165"/>
      <c r="K248" s="161"/>
      <c r="M248" s="165"/>
      <c r="N248" s="161"/>
    </row>
    <row r="249" spans="2:14" x14ac:dyDescent="0.3">
      <c r="B249" s="368" t="s">
        <v>484</v>
      </c>
      <c r="C249" s="369" t="s">
        <v>988</v>
      </c>
      <c r="D249" s="369" t="s">
        <v>989</v>
      </c>
      <c r="E249" s="369" t="s">
        <v>467</v>
      </c>
      <c r="F249" s="369" t="s">
        <v>468</v>
      </c>
      <c r="G249" s="369" t="s">
        <v>469</v>
      </c>
      <c r="H249" s="370" t="s">
        <v>470</v>
      </c>
      <c r="J249" s="165"/>
      <c r="K249" s="161"/>
      <c r="M249" s="165"/>
      <c r="N249" s="161"/>
    </row>
    <row r="250" spans="2:14" x14ac:dyDescent="0.3">
      <c r="B250" s="368" t="s">
        <v>484</v>
      </c>
      <c r="C250" s="369" t="s">
        <v>988</v>
      </c>
      <c r="D250" s="369" t="s">
        <v>989</v>
      </c>
      <c r="E250" s="369" t="s">
        <v>706</v>
      </c>
      <c r="F250" s="369" t="s">
        <v>107</v>
      </c>
      <c r="G250" s="369" t="s">
        <v>118</v>
      </c>
      <c r="H250" s="370" t="s">
        <v>472</v>
      </c>
      <c r="J250" s="165"/>
      <c r="K250" s="161"/>
      <c r="M250" s="165"/>
      <c r="N250" s="161"/>
    </row>
    <row r="251" spans="2:14" x14ac:dyDescent="0.3">
      <c r="B251" s="368" t="s">
        <v>484</v>
      </c>
      <c r="C251" s="369" t="s">
        <v>990</v>
      </c>
      <c r="D251" s="369" t="s">
        <v>991</v>
      </c>
      <c r="E251" s="369" t="s">
        <v>467</v>
      </c>
      <c r="F251" s="369" t="s">
        <v>468</v>
      </c>
      <c r="G251" s="369" t="s">
        <v>469</v>
      </c>
      <c r="H251" s="370" t="s">
        <v>470</v>
      </c>
      <c r="J251" s="165"/>
      <c r="K251" s="161"/>
      <c r="M251" s="165"/>
      <c r="N251" s="161"/>
    </row>
    <row r="252" spans="2:14" x14ac:dyDescent="0.3">
      <c r="B252" s="368" t="s">
        <v>604</v>
      </c>
      <c r="C252" s="369" t="s">
        <v>992</v>
      </c>
      <c r="D252" s="369" t="s">
        <v>993</v>
      </c>
      <c r="E252" s="369" t="s">
        <v>994</v>
      </c>
      <c r="F252" s="369" t="s">
        <v>995</v>
      </c>
      <c r="G252" s="369" t="s">
        <v>118</v>
      </c>
      <c r="H252" s="370" t="s">
        <v>996</v>
      </c>
      <c r="J252" s="165"/>
      <c r="K252" s="161"/>
      <c r="M252" s="165"/>
      <c r="N252" s="161"/>
    </row>
    <row r="253" spans="2:14" x14ac:dyDescent="0.3">
      <c r="B253" s="368" t="s">
        <v>604</v>
      </c>
      <c r="C253" s="369" t="s">
        <v>992</v>
      </c>
      <c r="D253" s="369" t="s">
        <v>993</v>
      </c>
      <c r="E253" s="369" t="s">
        <v>467</v>
      </c>
      <c r="F253" s="369" t="s">
        <v>468</v>
      </c>
      <c r="G253" s="369" t="s">
        <v>469</v>
      </c>
      <c r="H253" s="370" t="s">
        <v>470</v>
      </c>
      <c r="J253" s="165"/>
      <c r="K253" s="161"/>
      <c r="M253" s="165"/>
      <c r="N253" s="161"/>
    </row>
    <row r="254" spans="2:14" x14ac:dyDescent="0.3">
      <c r="B254" s="368" t="s">
        <v>461</v>
      </c>
      <c r="C254" s="369" t="s">
        <v>997</v>
      </c>
      <c r="D254" s="369" t="s">
        <v>998</v>
      </c>
      <c r="E254" s="369" t="s">
        <v>467</v>
      </c>
      <c r="F254" s="369" t="s">
        <v>468</v>
      </c>
      <c r="G254" s="369" t="s">
        <v>469</v>
      </c>
      <c r="H254" s="370" t="s">
        <v>470</v>
      </c>
      <c r="J254" s="165"/>
      <c r="K254" s="161"/>
      <c r="M254" s="165"/>
      <c r="N254" s="161"/>
    </row>
    <row r="255" spans="2:14" x14ac:dyDescent="0.3">
      <c r="B255" s="368" t="s">
        <v>999</v>
      </c>
      <c r="C255" s="369" t="s">
        <v>1000</v>
      </c>
      <c r="D255" s="369" t="s">
        <v>1001</v>
      </c>
      <c r="E255" s="369" t="s">
        <v>1002</v>
      </c>
      <c r="F255" s="369" t="s">
        <v>520</v>
      </c>
      <c r="G255" s="369" t="s">
        <v>118</v>
      </c>
      <c r="H255" s="370" t="s">
        <v>521</v>
      </c>
      <c r="J255" s="165"/>
      <c r="K255" s="161"/>
      <c r="M255" s="165"/>
      <c r="N255" s="161"/>
    </row>
    <row r="256" spans="2:14" x14ac:dyDescent="0.3">
      <c r="B256" s="368" t="s">
        <v>484</v>
      </c>
      <c r="C256" s="369" t="s">
        <v>1003</v>
      </c>
      <c r="D256" s="369" t="s">
        <v>1004</v>
      </c>
      <c r="E256" s="369" t="s">
        <v>467</v>
      </c>
      <c r="F256" s="369" t="s">
        <v>468</v>
      </c>
      <c r="G256" s="369" t="s">
        <v>469</v>
      </c>
      <c r="H256" s="370" t="s">
        <v>470</v>
      </c>
      <c r="J256" s="165"/>
      <c r="K256" s="161"/>
      <c r="M256" s="165"/>
      <c r="N256" s="161"/>
    </row>
    <row r="257" spans="2:14" x14ac:dyDescent="0.3">
      <c r="B257" s="368" t="s">
        <v>484</v>
      </c>
      <c r="C257" s="369" t="s">
        <v>1005</v>
      </c>
      <c r="D257" s="369" t="s">
        <v>1006</v>
      </c>
      <c r="E257" s="369" t="s">
        <v>489</v>
      </c>
      <c r="F257" s="369" t="s">
        <v>465</v>
      </c>
      <c r="G257" s="369" t="s">
        <v>118</v>
      </c>
      <c r="H257" s="370" t="s">
        <v>466</v>
      </c>
      <c r="J257" s="165"/>
      <c r="K257" s="161"/>
      <c r="M257" s="165"/>
      <c r="N257" s="161"/>
    </row>
    <row r="258" spans="2:14" x14ac:dyDescent="0.3">
      <c r="B258" s="368" t="s">
        <v>448</v>
      </c>
      <c r="C258" s="369" t="s">
        <v>449</v>
      </c>
      <c r="D258" s="369" t="s">
        <v>1007</v>
      </c>
      <c r="E258" s="369" t="s">
        <v>1008</v>
      </c>
      <c r="F258" s="369" t="s">
        <v>452</v>
      </c>
      <c r="G258" s="369" t="s">
        <v>453</v>
      </c>
      <c r="H258" s="370" t="s">
        <v>454</v>
      </c>
      <c r="J258" s="165"/>
      <c r="K258" s="161"/>
      <c r="M258" s="165"/>
      <c r="N258" s="161"/>
    </row>
    <row r="259" spans="2:14" x14ac:dyDescent="0.3">
      <c r="B259" s="368" t="s">
        <v>1009</v>
      </c>
      <c r="C259" s="369" t="s">
        <v>1010</v>
      </c>
      <c r="D259" s="369" t="s">
        <v>1011</v>
      </c>
      <c r="E259" s="369" t="s">
        <v>1012</v>
      </c>
      <c r="F259" s="369" t="s">
        <v>631</v>
      </c>
      <c r="G259" s="369" t="s">
        <v>118</v>
      </c>
      <c r="H259" s="370" t="s">
        <v>632</v>
      </c>
      <c r="J259" s="165"/>
      <c r="K259" s="161"/>
      <c r="M259" s="165"/>
      <c r="N259" s="161"/>
    </row>
    <row r="260" spans="2:14" x14ac:dyDescent="0.3">
      <c r="B260" s="368" t="s">
        <v>532</v>
      </c>
      <c r="C260" s="369" t="s">
        <v>1013</v>
      </c>
      <c r="D260" s="369" t="s">
        <v>1014</v>
      </c>
      <c r="E260" s="369" t="s">
        <v>1015</v>
      </c>
      <c r="F260" s="369" t="s">
        <v>482</v>
      </c>
      <c r="G260" s="369" t="s">
        <v>118</v>
      </c>
      <c r="H260" s="370" t="s">
        <v>488</v>
      </c>
      <c r="J260" s="165"/>
      <c r="K260" s="161"/>
      <c r="M260" s="165"/>
      <c r="N260" s="161"/>
    </row>
    <row r="261" spans="2:14" x14ac:dyDescent="0.3">
      <c r="B261" s="368" t="s">
        <v>532</v>
      </c>
      <c r="C261" s="369" t="s">
        <v>1013</v>
      </c>
      <c r="D261" s="369" t="s">
        <v>1016</v>
      </c>
      <c r="E261" s="369" t="s">
        <v>842</v>
      </c>
      <c r="F261" s="369" t="s">
        <v>482</v>
      </c>
      <c r="G261" s="369" t="s">
        <v>118</v>
      </c>
      <c r="H261" s="370" t="s">
        <v>483</v>
      </c>
      <c r="J261" s="165"/>
      <c r="K261" s="161"/>
      <c r="M261" s="165"/>
      <c r="N261" s="161"/>
    </row>
    <row r="262" spans="2:14" x14ac:dyDescent="0.3">
      <c r="B262" s="368" t="s">
        <v>1017</v>
      </c>
      <c r="C262" s="369" t="s">
        <v>1018</v>
      </c>
      <c r="D262" s="369" t="s">
        <v>1019</v>
      </c>
      <c r="E262" s="369" t="s">
        <v>1020</v>
      </c>
      <c r="F262" s="369" t="s">
        <v>814</v>
      </c>
      <c r="G262" s="369" t="s">
        <v>118</v>
      </c>
      <c r="H262" s="370" t="s">
        <v>815</v>
      </c>
      <c r="J262" s="165"/>
      <c r="K262" s="161"/>
      <c r="M262" s="165"/>
      <c r="N262" s="161"/>
    </row>
    <row r="263" spans="2:14" x14ac:dyDescent="0.3">
      <c r="B263" s="368" t="s">
        <v>1021</v>
      </c>
      <c r="C263" s="369" t="s">
        <v>1022</v>
      </c>
      <c r="D263" s="369" t="s">
        <v>1023</v>
      </c>
      <c r="E263" s="369" t="s">
        <v>467</v>
      </c>
      <c r="F263" s="369" t="s">
        <v>468</v>
      </c>
      <c r="G263" s="369" t="s">
        <v>469</v>
      </c>
      <c r="H263" s="370" t="s">
        <v>470</v>
      </c>
      <c r="J263" s="165"/>
      <c r="K263" s="161"/>
      <c r="M263" s="165"/>
      <c r="N263" s="161"/>
    </row>
    <row r="264" spans="2:14" x14ac:dyDescent="0.3">
      <c r="B264" s="368" t="s">
        <v>455</v>
      </c>
      <c r="C264" s="369" t="s">
        <v>1024</v>
      </c>
      <c r="D264" s="369" t="s">
        <v>1025</v>
      </c>
      <c r="E264" s="369" t="s">
        <v>583</v>
      </c>
      <c r="F264" s="369" t="s">
        <v>482</v>
      </c>
      <c r="G264" s="369" t="s">
        <v>118</v>
      </c>
      <c r="H264" s="370" t="s">
        <v>531</v>
      </c>
      <c r="J264" s="165"/>
      <c r="K264" s="161"/>
      <c r="M264" s="165"/>
      <c r="N264" s="161"/>
    </row>
    <row r="265" spans="2:14" x14ac:dyDescent="0.3">
      <c r="B265" s="368" t="s">
        <v>455</v>
      </c>
      <c r="C265" s="369" t="s">
        <v>1024</v>
      </c>
      <c r="D265" s="369" t="s">
        <v>1025</v>
      </c>
      <c r="E265" s="369" t="s">
        <v>467</v>
      </c>
      <c r="F265" s="369" t="s">
        <v>468</v>
      </c>
      <c r="G265" s="369" t="s">
        <v>469</v>
      </c>
      <c r="H265" s="370" t="s">
        <v>470</v>
      </c>
      <c r="J265" s="165"/>
      <c r="K265" s="161"/>
      <c r="M265" s="165"/>
      <c r="N265" s="161"/>
    </row>
    <row r="266" spans="2:14" x14ac:dyDescent="0.3">
      <c r="B266" s="368" t="s">
        <v>455</v>
      </c>
      <c r="C266" s="369" t="s">
        <v>1024</v>
      </c>
      <c r="D266" s="369" t="s">
        <v>1025</v>
      </c>
      <c r="E266" s="369" t="s">
        <v>585</v>
      </c>
      <c r="F266" s="369" t="s">
        <v>482</v>
      </c>
      <c r="G266" s="369" t="s">
        <v>118</v>
      </c>
      <c r="H266" s="370" t="s">
        <v>586</v>
      </c>
      <c r="J266" s="165"/>
      <c r="K266" s="161"/>
      <c r="M266" s="165"/>
      <c r="N266" s="161"/>
    </row>
    <row r="267" spans="2:14" x14ac:dyDescent="0.3">
      <c r="B267" s="368" t="s">
        <v>589</v>
      </c>
      <c r="C267" s="369" t="s">
        <v>590</v>
      </c>
      <c r="D267" s="369" t="s">
        <v>1026</v>
      </c>
      <c r="E267" s="369" t="s">
        <v>1027</v>
      </c>
      <c r="F267" s="369" t="s">
        <v>1028</v>
      </c>
      <c r="G267" s="369" t="s">
        <v>118</v>
      </c>
      <c r="H267" s="370" t="s">
        <v>1029</v>
      </c>
      <c r="J267" s="165"/>
      <c r="K267" s="161"/>
      <c r="M267" s="165"/>
      <c r="N267" s="161"/>
    </row>
    <row r="268" spans="2:14" x14ac:dyDescent="0.3">
      <c r="B268" s="368" t="s">
        <v>589</v>
      </c>
      <c r="C268" s="369" t="s">
        <v>590</v>
      </c>
      <c r="D268" s="369" t="s">
        <v>1030</v>
      </c>
      <c r="E268" s="369" t="s">
        <v>767</v>
      </c>
      <c r="F268" s="369" t="s">
        <v>520</v>
      </c>
      <c r="G268" s="369" t="s">
        <v>118</v>
      </c>
      <c r="H268" s="370" t="s">
        <v>671</v>
      </c>
      <c r="J268" s="165"/>
      <c r="K268" s="161"/>
      <c r="M268" s="165"/>
      <c r="N268" s="161"/>
    </row>
    <row r="269" spans="2:14" x14ac:dyDescent="0.3">
      <c r="B269" s="368" t="s">
        <v>589</v>
      </c>
      <c r="C269" s="369" t="s">
        <v>590</v>
      </c>
      <c r="D269" s="369" t="s">
        <v>1030</v>
      </c>
      <c r="E269" s="369" t="s">
        <v>573</v>
      </c>
      <c r="F269" s="369" t="s">
        <v>482</v>
      </c>
      <c r="G269" s="369" t="s">
        <v>118</v>
      </c>
      <c r="H269" s="370" t="s">
        <v>488</v>
      </c>
      <c r="J269" s="165"/>
      <c r="K269" s="161"/>
      <c r="M269" s="165"/>
      <c r="N269" s="161"/>
    </row>
    <row r="270" spans="2:14" x14ac:dyDescent="0.3">
      <c r="B270" s="368" t="s">
        <v>589</v>
      </c>
      <c r="C270" s="369" t="s">
        <v>590</v>
      </c>
      <c r="D270" s="369" t="s">
        <v>1030</v>
      </c>
      <c r="E270" s="369" t="s">
        <v>467</v>
      </c>
      <c r="F270" s="369" t="s">
        <v>468</v>
      </c>
      <c r="G270" s="369" t="s">
        <v>469</v>
      </c>
      <c r="H270" s="370" t="s">
        <v>470</v>
      </c>
      <c r="J270" s="165"/>
      <c r="K270" s="161"/>
      <c r="M270" s="165"/>
      <c r="N270" s="161"/>
    </row>
    <row r="271" spans="2:14" x14ac:dyDescent="0.3">
      <c r="B271" s="368" t="s">
        <v>1031</v>
      </c>
      <c r="C271" s="369" t="s">
        <v>1032</v>
      </c>
      <c r="D271" s="369" t="s">
        <v>1033</v>
      </c>
      <c r="E271" s="369" t="s">
        <v>1034</v>
      </c>
      <c r="F271" s="369" t="s">
        <v>1035</v>
      </c>
      <c r="G271" s="369" t="s">
        <v>118</v>
      </c>
      <c r="H271" s="370" t="s">
        <v>1036</v>
      </c>
      <c r="J271" s="165"/>
      <c r="K271" s="161"/>
      <c r="M271" s="165"/>
      <c r="N271" s="161"/>
    </row>
    <row r="272" spans="2:14" x14ac:dyDescent="0.3">
      <c r="B272" s="368" t="s">
        <v>1037</v>
      </c>
      <c r="C272" s="369" t="s">
        <v>1038</v>
      </c>
      <c r="D272" s="369" t="s">
        <v>1039</v>
      </c>
      <c r="E272" s="369" t="s">
        <v>467</v>
      </c>
      <c r="F272" s="369" t="s">
        <v>468</v>
      </c>
      <c r="G272" s="369" t="s">
        <v>469</v>
      </c>
      <c r="H272" s="370" t="s">
        <v>470</v>
      </c>
      <c r="J272" s="165"/>
      <c r="K272" s="161"/>
      <c r="M272" s="165"/>
      <c r="N272" s="161"/>
    </row>
    <row r="273" spans="2:14" x14ac:dyDescent="0.3">
      <c r="B273" s="368" t="s">
        <v>532</v>
      </c>
      <c r="C273" s="369" t="s">
        <v>1040</v>
      </c>
      <c r="D273" s="369" t="s">
        <v>1041</v>
      </c>
      <c r="E273" s="369" t="s">
        <v>842</v>
      </c>
      <c r="F273" s="369" t="s">
        <v>482</v>
      </c>
      <c r="G273" s="369" t="s">
        <v>118</v>
      </c>
      <c r="H273" s="370" t="s">
        <v>483</v>
      </c>
      <c r="J273" s="165"/>
      <c r="K273" s="161"/>
      <c r="M273" s="165"/>
      <c r="N273" s="161"/>
    </row>
    <row r="274" spans="2:14" x14ac:dyDescent="0.3">
      <c r="B274" s="368" t="s">
        <v>532</v>
      </c>
      <c r="C274" s="369" t="s">
        <v>1040</v>
      </c>
      <c r="D274" s="369" t="s">
        <v>1041</v>
      </c>
      <c r="E274" s="369" t="s">
        <v>533</v>
      </c>
      <c r="F274" s="369" t="s">
        <v>482</v>
      </c>
      <c r="G274" s="369" t="s">
        <v>118</v>
      </c>
      <c r="H274" s="370" t="s">
        <v>488</v>
      </c>
      <c r="J274" s="165"/>
      <c r="K274" s="161"/>
      <c r="M274" s="165"/>
      <c r="N274" s="161"/>
    </row>
    <row r="275" spans="2:14" x14ac:dyDescent="0.3">
      <c r="B275" s="368" t="s">
        <v>455</v>
      </c>
      <c r="C275" s="369" t="s">
        <v>1042</v>
      </c>
      <c r="D275" s="369" t="s">
        <v>1043</v>
      </c>
      <c r="E275" s="369" t="s">
        <v>481</v>
      </c>
      <c r="F275" s="369" t="s">
        <v>482</v>
      </c>
      <c r="G275" s="369" t="s">
        <v>118</v>
      </c>
      <c r="H275" s="370" t="s">
        <v>483</v>
      </c>
      <c r="J275" s="165"/>
      <c r="K275" s="161"/>
      <c r="M275" s="165"/>
      <c r="N275" s="161"/>
    </row>
    <row r="276" spans="2:14" x14ac:dyDescent="0.3">
      <c r="B276" s="368" t="s">
        <v>484</v>
      </c>
      <c r="C276" s="369" t="s">
        <v>1044</v>
      </c>
      <c r="D276" s="369" t="s">
        <v>1045</v>
      </c>
      <c r="E276" s="369" t="s">
        <v>869</v>
      </c>
      <c r="F276" s="369" t="s">
        <v>851</v>
      </c>
      <c r="G276" s="369" t="s">
        <v>118</v>
      </c>
      <c r="H276" s="370" t="s">
        <v>852</v>
      </c>
      <c r="J276" s="165"/>
      <c r="K276" s="161"/>
      <c r="M276" s="165"/>
      <c r="N276" s="161"/>
    </row>
    <row r="277" spans="2:14" x14ac:dyDescent="0.3">
      <c r="B277" s="368" t="s">
        <v>1046</v>
      </c>
      <c r="C277" s="369" t="s">
        <v>1047</v>
      </c>
      <c r="D277" s="369" t="s">
        <v>1048</v>
      </c>
      <c r="E277" s="369" t="s">
        <v>467</v>
      </c>
      <c r="F277" s="369" t="s">
        <v>468</v>
      </c>
      <c r="G277" s="369" t="s">
        <v>469</v>
      </c>
      <c r="H277" s="370" t="s">
        <v>470</v>
      </c>
      <c r="J277" s="165"/>
      <c r="K277" s="161"/>
      <c r="M277" s="165"/>
      <c r="N277" s="161"/>
    </row>
    <row r="278" spans="2:14" x14ac:dyDescent="0.3">
      <c r="B278" s="368" t="s">
        <v>484</v>
      </c>
      <c r="C278" s="369" t="s">
        <v>1049</v>
      </c>
      <c r="D278" s="369" t="s">
        <v>1050</v>
      </c>
      <c r="E278" s="369" t="s">
        <v>494</v>
      </c>
      <c r="F278" s="369" t="s">
        <v>107</v>
      </c>
      <c r="G278" s="369" t="s">
        <v>118</v>
      </c>
      <c r="H278" s="370" t="s">
        <v>472</v>
      </c>
      <c r="J278" s="165"/>
      <c r="K278" s="161"/>
      <c r="M278" s="165"/>
      <c r="N278" s="161"/>
    </row>
    <row r="279" spans="2:14" x14ac:dyDescent="0.3">
      <c r="B279" s="368" t="s">
        <v>484</v>
      </c>
      <c r="C279" s="369" t="s">
        <v>1049</v>
      </c>
      <c r="D279" s="369" t="s">
        <v>1050</v>
      </c>
      <c r="E279" s="369" t="s">
        <v>706</v>
      </c>
      <c r="F279" s="369" t="s">
        <v>107</v>
      </c>
      <c r="G279" s="369" t="s">
        <v>118</v>
      </c>
      <c r="H279" s="370" t="s">
        <v>472</v>
      </c>
      <c r="J279" s="165"/>
      <c r="K279" s="161"/>
      <c r="M279" s="165"/>
      <c r="N279" s="161"/>
    </row>
    <row r="280" spans="2:14" x14ac:dyDescent="0.3">
      <c r="B280" s="368" t="s">
        <v>484</v>
      </c>
      <c r="C280" s="369" t="s">
        <v>1051</v>
      </c>
      <c r="D280" s="369" t="s">
        <v>1052</v>
      </c>
      <c r="E280" s="369" t="s">
        <v>504</v>
      </c>
      <c r="F280" s="369" t="s">
        <v>482</v>
      </c>
      <c r="G280" s="369" t="s">
        <v>118</v>
      </c>
      <c r="H280" s="370" t="s">
        <v>488</v>
      </c>
      <c r="J280" s="165"/>
      <c r="K280" s="161"/>
      <c r="M280" s="165"/>
      <c r="N280" s="161"/>
    </row>
    <row r="281" spans="2:14" x14ac:dyDescent="0.3">
      <c r="B281" s="368" t="s">
        <v>527</v>
      </c>
      <c r="C281" s="369" t="s">
        <v>1053</v>
      </c>
      <c r="D281" s="369" t="s">
        <v>1054</v>
      </c>
      <c r="E281" s="369" t="s">
        <v>530</v>
      </c>
      <c r="F281" s="369" t="s">
        <v>482</v>
      </c>
      <c r="G281" s="369" t="s">
        <v>118</v>
      </c>
      <c r="H281" s="370" t="s">
        <v>531</v>
      </c>
      <c r="J281" s="165"/>
      <c r="K281" s="161"/>
      <c r="M281" s="165"/>
      <c r="N281" s="161"/>
    </row>
    <row r="282" spans="2:14" x14ac:dyDescent="0.3">
      <c r="B282" s="368" t="s">
        <v>639</v>
      </c>
      <c r="C282" s="369" t="s">
        <v>1055</v>
      </c>
      <c r="D282" s="369" t="s">
        <v>1056</v>
      </c>
      <c r="E282" s="369" t="s">
        <v>642</v>
      </c>
      <c r="F282" s="369" t="s">
        <v>643</v>
      </c>
      <c r="G282" s="369" t="s">
        <v>118</v>
      </c>
      <c r="H282" s="370" t="s">
        <v>644</v>
      </c>
      <c r="J282" s="165"/>
      <c r="K282" s="161"/>
      <c r="M282" s="165"/>
      <c r="N282" s="161"/>
    </row>
    <row r="283" spans="2:14" x14ac:dyDescent="0.3">
      <c r="B283" s="368" t="s">
        <v>1057</v>
      </c>
      <c r="C283" s="369" t="s">
        <v>1058</v>
      </c>
      <c r="D283" s="369" t="s">
        <v>1059</v>
      </c>
      <c r="E283" s="369" t="s">
        <v>1060</v>
      </c>
      <c r="F283" s="369" t="s">
        <v>1061</v>
      </c>
      <c r="G283" s="369" t="s">
        <v>1062</v>
      </c>
      <c r="H283" s="370" t="s">
        <v>1063</v>
      </c>
      <c r="J283" s="165"/>
      <c r="K283" s="161"/>
      <c r="M283" s="165"/>
      <c r="N283" s="161"/>
    </row>
    <row r="284" spans="2:14" x14ac:dyDescent="0.3">
      <c r="B284" s="368" t="s">
        <v>613</v>
      </c>
      <c r="C284" s="369" t="s">
        <v>1064</v>
      </c>
      <c r="D284" s="369" t="s">
        <v>1065</v>
      </c>
      <c r="E284" s="369" t="s">
        <v>467</v>
      </c>
      <c r="F284" s="369" t="s">
        <v>468</v>
      </c>
      <c r="G284" s="369" t="s">
        <v>469</v>
      </c>
      <c r="H284" s="370" t="s">
        <v>470</v>
      </c>
      <c r="J284" s="165"/>
      <c r="K284" s="161"/>
      <c r="M284" s="165"/>
      <c r="N284" s="161"/>
    </row>
    <row r="285" spans="2:14" x14ac:dyDescent="0.3">
      <c r="B285" s="368" t="s">
        <v>455</v>
      </c>
      <c r="C285" s="369" t="s">
        <v>1066</v>
      </c>
      <c r="D285" s="369" t="s">
        <v>1067</v>
      </c>
      <c r="E285" s="369" t="s">
        <v>1068</v>
      </c>
      <c r="F285" s="369" t="s">
        <v>477</v>
      </c>
      <c r="G285" s="369" t="s">
        <v>118</v>
      </c>
      <c r="H285" s="370" t="s">
        <v>478</v>
      </c>
      <c r="J285" s="165"/>
      <c r="K285" s="161"/>
      <c r="M285" s="165"/>
      <c r="N285" s="161"/>
    </row>
    <row r="286" spans="2:14" x14ac:dyDescent="0.3">
      <c r="B286" s="368" t="s">
        <v>455</v>
      </c>
      <c r="C286" s="369" t="s">
        <v>1066</v>
      </c>
      <c r="D286" s="369" t="s">
        <v>1067</v>
      </c>
      <c r="E286" s="369" t="s">
        <v>467</v>
      </c>
      <c r="F286" s="369" t="s">
        <v>468</v>
      </c>
      <c r="G286" s="369" t="s">
        <v>469</v>
      </c>
      <c r="H286" s="370" t="s">
        <v>470</v>
      </c>
      <c r="J286" s="165"/>
      <c r="K286" s="161"/>
      <c r="M286" s="165"/>
      <c r="N286" s="161"/>
    </row>
    <row r="287" spans="2:14" x14ac:dyDescent="0.3">
      <c r="B287" s="368" t="s">
        <v>1069</v>
      </c>
      <c r="C287" s="369" t="s">
        <v>1070</v>
      </c>
      <c r="D287" s="369" t="s">
        <v>1071</v>
      </c>
      <c r="E287" s="369" t="s">
        <v>1072</v>
      </c>
      <c r="F287" s="369" t="s">
        <v>1035</v>
      </c>
      <c r="G287" s="369" t="s">
        <v>118</v>
      </c>
      <c r="H287" s="370" t="s">
        <v>1073</v>
      </c>
      <c r="J287" s="165"/>
      <c r="K287" s="161"/>
      <c r="M287" s="165"/>
      <c r="N287" s="161"/>
    </row>
    <row r="288" spans="2:14" x14ac:dyDescent="0.3">
      <c r="B288" s="368" t="s">
        <v>1074</v>
      </c>
      <c r="C288" s="369" t="s">
        <v>1075</v>
      </c>
      <c r="D288" s="369" t="s">
        <v>1076</v>
      </c>
      <c r="E288" s="369" t="s">
        <v>1077</v>
      </c>
      <c r="F288" s="369" t="s">
        <v>576</v>
      </c>
      <c r="G288" s="369" t="s">
        <v>118</v>
      </c>
      <c r="H288" s="370" t="s">
        <v>577</v>
      </c>
      <c r="J288" s="165"/>
      <c r="K288" s="161"/>
      <c r="M288" s="165"/>
      <c r="N288" s="161"/>
    </row>
    <row r="289" spans="2:14" x14ac:dyDescent="0.3">
      <c r="B289" s="368" t="s">
        <v>1074</v>
      </c>
      <c r="C289" s="369" t="s">
        <v>1075</v>
      </c>
      <c r="D289" s="369" t="s">
        <v>1076</v>
      </c>
      <c r="E289" s="369" t="s">
        <v>467</v>
      </c>
      <c r="F289" s="369" t="s">
        <v>468</v>
      </c>
      <c r="G289" s="369" t="s">
        <v>469</v>
      </c>
      <c r="H289" s="370" t="s">
        <v>470</v>
      </c>
      <c r="J289" s="165"/>
      <c r="K289" s="161"/>
      <c r="M289" s="165"/>
      <c r="N289" s="161"/>
    </row>
    <row r="290" spans="2:14" x14ac:dyDescent="0.3">
      <c r="B290" s="368" t="s">
        <v>604</v>
      </c>
      <c r="C290" s="369" t="s">
        <v>1078</v>
      </c>
      <c r="D290" s="369" t="s">
        <v>1079</v>
      </c>
      <c r="E290" s="369" t="s">
        <v>467</v>
      </c>
      <c r="F290" s="369" t="s">
        <v>468</v>
      </c>
      <c r="G290" s="369" t="s">
        <v>469</v>
      </c>
      <c r="H290" s="370" t="s">
        <v>470</v>
      </c>
      <c r="J290" s="165"/>
      <c r="K290" s="161"/>
      <c r="M290" s="165"/>
      <c r="N290" s="161"/>
    </row>
    <row r="291" spans="2:14" x14ac:dyDescent="0.3">
      <c r="B291" s="368" t="s">
        <v>1080</v>
      </c>
      <c r="C291" s="369" t="s">
        <v>1081</v>
      </c>
      <c r="D291" s="369" t="s">
        <v>1082</v>
      </c>
      <c r="E291" s="369" t="s">
        <v>1083</v>
      </c>
      <c r="F291" s="369" t="s">
        <v>482</v>
      </c>
      <c r="G291" s="369" t="s">
        <v>118</v>
      </c>
      <c r="H291" s="370" t="s">
        <v>483</v>
      </c>
      <c r="J291" s="165"/>
      <c r="K291" s="161"/>
      <c r="M291" s="165"/>
      <c r="N291" s="161"/>
    </row>
    <row r="292" spans="2:14" x14ac:dyDescent="0.3">
      <c r="B292" s="368" t="s">
        <v>1080</v>
      </c>
      <c r="C292" s="369" t="s">
        <v>1081</v>
      </c>
      <c r="D292" s="369" t="s">
        <v>1082</v>
      </c>
      <c r="E292" s="369" t="s">
        <v>1083</v>
      </c>
      <c r="F292" s="369" t="s">
        <v>482</v>
      </c>
      <c r="G292" s="369" t="s">
        <v>118</v>
      </c>
      <c r="H292" s="370" t="s">
        <v>483</v>
      </c>
      <c r="J292" s="165"/>
      <c r="K292" s="161"/>
      <c r="M292" s="165"/>
      <c r="N292" s="161"/>
    </row>
    <row r="293" spans="2:14" x14ac:dyDescent="0.3">
      <c r="B293" s="368" t="s">
        <v>455</v>
      </c>
      <c r="C293" s="369" t="s">
        <v>1084</v>
      </c>
      <c r="D293" s="369" t="s">
        <v>1085</v>
      </c>
      <c r="E293" s="369" t="s">
        <v>481</v>
      </c>
      <c r="F293" s="369" t="s">
        <v>482</v>
      </c>
      <c r="G293" s="369" t="s">
        <v>118</v>
      </c>
      <c r="H293" s="370" t="s">
        <v>483</v>
      </c>
      <c r="J293" s="165"/>
      <c r="K293" s="161"/>
      <c r="M293" s="165"/>
      <c r="N293" s="161"/>
    </row>
    <row r="294" spans="2:14" x14ac:dyDescent="0.3">
      <c r="B294" s="368" t="s">
        <v>484</v>
      </c>
      <c r="C294" s="369" t="s">
        <v>1086</v>
      </c>
      <c r="D294" s="369" t="s">
        <v>1087</v>
      </c>
      <c r="E294" s="369" t="s">
        <v>504</v>
      </c>
      <c r="F294" s="369" t="s">
        <v>482</v>
      </c>
      <c r="G294" s="369" t="s">
        <v>118</v>
      </c>
      <c r="H294" s="370" t="s">
        <v>488</v>
      </c>
      <c r="J294" s="165"/>
      <c r="K294" s="161"/>
      <c r="M294" s="165"/>
      <c r="N294" s="161"/>
    </row>
    <row r="295" spans="2:14" x14ac:dyDescent="0.3">
      <c r="B295" s="368" t="s">
        <v>1088</v>
      </c>
      <c r="C295" s="369" t="s">
        <v>1089</v>
      </c>
      <c r="D295" s="369" t="s">
        <v>1090</v>
      </c>
      <c r="E295" s="369" t="s">
        <v>987</v>
      </c>
      <c r="F295" s="369" t="s">
        <v>465</v>
      </c>
      <c r="G295" s="369" t="s">
        <v>118</v>
      </c>
      <c r="H295" s="370" t="s">
        <v>466</v>
      </c>
      <c r="J295" s="165"/>
      <c r="K295" s="161"/>
      <c r="M295" s="165"/>
      <c r="N295" s="161"/>
    </row>
    <row r="296" spans="2:14" x14ac:dyDescent="0.3">
      <c r="B296" s="368" t="s">
        <v>1088</v>
      </c>
      <c r="C296" s="369" t="s">
        <v>1089</v>
      </c>
      <c r="D296" s="369" t="s">
        <v>1090</v>
      </c>
      <c r="E296" s="369" t="s">
        <v>1077</v>
      </c>
      <c r="F296" s="369" t="s">
        <v>576</v>
      </c>
      <c r="G296" s="369" t="s">
        <v>118</v>
      </c>
      <c r="H296" s="370" t="s">
        <v>577</v>
      </c>
      <c r="J296" s="165"/>
      <c r="K296" s="161"/>
      <c r="M296" s="165"/>
      <c r="N296" s="161"/>
    </row>
    <row r="297" spans="2:14" x14ac:dyDescent="0.3">
      <c r="B297" s="368" t="s">
        <v>1088</v>
      </c>
      <c r="C297" s="369" t="s">
        <v>1089</v>
      </c>
      <c r="D297" s="369" t="s">
        <v>1090</v>
      </c>
      <c r="E297" s="369" t="s">
        <v>1091</v>
      </c>
      <c r="F297" s="369" t="s">
        <v>1092</v>
      </c>
      <c r="G297" s="369" t="s">
        <v>118</v>
      </c>
      <c r="H297" s="370" t="s">
        <v>1093</v>
      </c>
      <c r="J297" s="165"/>
      <c r="K297" s="161"/>
      <c r="M297" s="165"/>
      <c r="N297" s="161"/>
    </row>
    <row r="298" spans="2:14" x14ac:dyDescent="0.3">
      <c r="B298" s="368" t="s">
        <v>1088</v>
      </c>
      <c r="C298" s="369" t="s">
        <v>1089</v>
      </c>
      <c r="D298" s="369" t="s">
        <v>1094</v>
      </c>
      <c r="E298" s="369" t="s">
        <v>1077</v>
      </c>
      <c r="F298" s="369" t="s">
        <v>576</v>
      </c>
      <c r="G298" s="369" t="s">
        <v>118</v>
      </c>
      <c r="H298" s="370" t="s">
        <v>577</v>
      </c>
      <c r="J298" s="165"/>
      <c r="K298" s="161"/>
      <c r="M298" s="165"/>
      <c r="N298" s="161"/>
    </row>
    <row r="299" spans="2:14" x14ac:dyDescent="0.3">
      <c r="B299" s="368" t="s">
        <v>455</v>
      </c>
      <c r="C299" s="369" t="s">
        <v>1095</v>
      </c>
      <c r="D299" s="369" t="s">
        <v>1096</v>
      </c>
      <c r="E299" s="369" t="s">
        <v>553</v>
      </c>
      <c r="F299" s="369" t="s">
        <v>554</v>
      </c>
      <c r="G299" s="369" t="s">
        <v>118</v>
      </c>
      <c r="H299" s="370" t="s">
        <v>555</v>
      </c>
      <c r="J299" s="165"/>
      <c r="K299" s="161"/>
      <c r="M299" s="165"/>
      <c r="N299" s="161"/>
    </row>
    <row r="300" spans="2:14" x14ac:dyDescent="0.3">
      <c r="B300" s="368" t="s">
        <v>455</v>
      </c>
      <c r="C300" s="369" t="s">
        <v>1095</v>
      </c>
      <c r="D300" s="369" t="s">
        <v>1096</v>
      </c>
      <c r="E300" s="369" t="s">
        <v>467</v>
      </c>
      <c r="F300" s="369" t="s">
        <v>468</v>
      </c>
      <c r="G300" s="369" t="s">
        <v>469</v>
      </c>
      <c r="H300" s="370" t="s">
        <v>470</v>
      </c>
      <c r="J300" s="165"/>
      <c r="K300" s="161"/>
      <c r="M300" s="165"/>
      <c r="N300" s="161"/>
    </row>
    <row r="301" spans="2:14" x14ac:dyDescent="0.3">
      <c r="B301" s="368" t="s">
        <v>461</v>
      </c>
      <c r="C301" s="369" t="s">
        <v>1097</v>
      </c>
      <c r="D301" s="369" t="s">
        <v>1098</v>
      </c>
      <c r="E301" s="369" t="s">
        <v>664</v>
      </c>
      <c r="F301" s="369" t="s">
        <v>665</v>
      </c>
      <c r="G301" s="369" t="s">
        <v>118</v>
      </c>
      <c r="H301" s="370" t="s">
        <v>666</v>
      </c>
      <c r="J301" s="165"/>
      <c r="K301" s="161"/>
      <c r="M301" s="165"/>
      <c r="N301" s="161"/>
    </row>
    <row r="302" spans="2:14" x14ac:dyDescent="0.3">
      <c r="B302" s="368" t="s">
        <v>461</v>
      </c>
      <c r="C302" s="369" t="s">
        <v>1097</v>
      </c>
      <c r="D302" s="369" t="s">
        <v>1098</v>
      </c>
      <c r="E302" s="369" t="s">
        <v>467</v>
      </c>
      <c r="F302" s="369" t="s">
        <v>468</v>
      </c>
      <c r="G302" s="369" t="s">
        <v>469</v>
      </c>
      <c r="H302" s="370" t="s">
        <v>470</v>
      </c>
      <c r="J302" s="165"/>
      <c r="K302" s="161"/>
      <c r="M302" s="165"/>
      <c r="N302" s="161"/>
    </row>
    <row r="303" spans="2:14" x14ac:dyDescent="0.3">
      <c r="B303" s="368" t="s">
        <v>461</v>
      </c>
      <c r="C303" s="369" t="s">
        <v>1097</v>
      </c>
      <c r="D303" s="369" t="s">
        <v>1098</v>
      </c>
      <c r="E303" s="369" t="s">
        <v>667</v>
      </c>
      <c r="F303" s="369" t="s">
        <v>482</v>
      </c>
      <c r="G303" s="369" t="s">
        <v>118</v>
      </c>
      <c r="H303" s="370" t="s">
        <v>488</v>
      </c>
      <c r="J303" s="165"/>
      <c r="K303" s="161"/>
      <c r="M303" s="165"/>
      <c r="N303" s="161"/>
    </row>
    <row r="304" spans="2:14" x14ac:dyDescent="0.3">
      <c r="B304" s="368" t="s">
        <v>455</v>
      </c>
      <c r="C304" s="369" t="s">
        <v>1099</v>
      </c>
      <c r="D304" s="369" t="s">
        <v>1100</v>
      </c>
      <c r="E304" s="369" t="s">
        <v>912</v>
      </c>
      <c r="F304" s="369" t="s">
        <v>576</v>
      </c>
      <c r="G304" s="369" t="s">
        <v>118</v>
      </c>
      <c r="H304" s="370" t="s">
        <v>913</v>
      </c>
      <c r="J304" s="165"/>
      <c r="K304" s="161"/>
      <c r="M304" s="165"/>
      <c r="N304" s="161"/>
    </row>
    <row r="305" spans="2:14" x14ac:dyDescent="0.3">
      <c r="B305" s="368" t="s">
        <v>1101</v>
      </c>
      <c r="C305" s="369" t="s">
        <v>1102</v>
      </c>
      <c r="D305" s="369" t="s">
        <v>1103</v>
      </c>
      <c r="E305" s="369" t="s">
        <v>1104</v>
      </c>
      <c r="F305" s="369" t="s">
        <v>631</v>
      </c>
      <c r="G305" s="369" t="s">
        <v>118</v>
      </c>
      <c r="H305" s="370" t="s">
        <v>632</v>
      </c>
      <c r="J305" s="165"/>
      <c r="K305" s="161"/>
      <c r="M305" s="165"/>
      <c r="N305" s="161"/>
    </row>
    <row r="306" spans="2:14" x14ac:dyDescent="0.3">
      <c r="B306" s="368" t="s">
        <v>461</v>
      </c>
      <c r="C306" s="369" t="s">
        <v>1105</v>
      </c>
      <c r="D306" s="369" t="s">
        <v>1106</v>
      </c>
      <c r="E306" s="369" t="s">
        <v>464</v>
      </c>
      <c r="F306" s="369" t="s">
        <v>465</v>
      </c>
      <c r="G306" s="369" t="s">
        <v>118</v>
      </c>
      <c r="H306" s="370" t="s">
        <v>466</v>
      </c>
      <c r="J306" s="165"/>
      <c r="K306" s="161"/>
      <c r="M306" s="165"/>
      <c r="N306" s="161"/>
    </row>
    <row r="307" spans="2:14" x14ac:dyDescent="0.3">
      <c r="B307" s="368" t="s">
        <v>461</v>
      </c>
      <c r="C307" s="369" t="s">
        <v>1105</v>
      </c>
      <c r="D307" s="369" t="s">
        <v>1106</v>
      </c>
      <c r="E307" s="369" t="s">
        <v>467</v>
      </c>
      <c r="F307" s="369" t="s">
        <v>468</v>
      </c>
      <c r="G307" s="369" t="s">
        <v>469</v>
      </c>
      <c r="H307" s="370" t="s">
        <v>470</v>
      </c>
      <c r="J307" s="165"/>
      <c r="K307" s="161"/>
      <c r="M307" s="165"/>
      <c r="N307" s="161"/>
    </row>
    <row r="308" spans="2:14" x14ac:dyDescent="0.3">
      <c r="B308" s="368" t="s">
        <v>461</v>
      </c>
      <c r="C308" s="369" t="s">
        <v>1105</v>
      </c>
      <c r="D308" s="369" t="s">
        <v>1106</v>
      </c>
      <c r="E308" s="369" t="s">
        <v>667</v>
      </c>
      <c r="F308" s="369" t="s">
        <v>482</v>
      </c>
      <c r="G308" s="369" t="s">
        <v>118</v>
      </c>
      <c r="H308" s="370" t="s">
        <v>488</v>
      </c>
      <c r="J308" s="165"/>
      <c r="K308" s="161"/>
      <c r="M308" s="165"/>
      <c r="N308" s="161"/>
    </row>
    <row r="309" spans="2:14" x14ac:dyDescent="0.3">
      <c r="B309" s="368" t="s">
        <v>484</v>
      </c>
      <c r="C309" s="369" t="s">
        <v>1107</v>
      </c>
      <c r="D309" s="369" t="s">
        <v>1108</v>
      </c>
      <c r="E309" s="369" t="s">
        <v>467</v>
      </c>
      <c r="F309" s="369" t="s">
        <v>468</v>
      </c>
      <c r="G309" s="369" t="s">
        <v>469</v>
      </c>
      <c r="H309" s="370" t="s">
        <v>470</v>
      </c>
      <c r="J309" s="165"/>
      <c r="K309" s="161"/>
      <c r="M309" s="165"/>
      <c r="N309" s="161"/>
    </row>
    <row r="310" spans="2:14" x14ac:dyDescent="0.3">
      <c r="B310" s="368" t="s">
        <v>621</v>
      </c>
      <c r="C310" s="369" t="s">
        <v>1109</v>
      </c>
      <c r="D310" s="369" t="s">
        <v>1110</v>
      </c>
      <c r="E310" s="369" t="s">
        <v>670</v>
      </c>
      <c r="F310" s="369" t="s">
        <v>520</v>
      </c>
      <c r="G310" s="369" t="s">
        <v>118</v>
      </c>
      <c r="H310" s="370" t="s">
        <v>671</v>
      </c>
      <c r="J310" s="165"/>
      <c r="K310" s="161"/>
      <c r="M310" s="165"/>
      <c r="N310" s="161"/>
    </row>
    <row r="311" spans="2:14" x14ac:dyDescent="0.3">
      <c r="B311" s="368" t="s">
        <v>949</v>
      </c>
      <c r="C311" s="369" t="s">
        <v>1111</v>
      </c>
      <c r="D311" s="369" t="s">
        <v>1112</v>
      </c>
      <c r="E311" s="369" t="s">
        <v>467</v>
      </c>
      <c r="F311" s="369" t="s">
        <v>468</v>
      </c>
      <c r="G311" s="369" t="s">
        <v>469</v>
      </c>
      <c r="H311" s="370" t="s">
        <v>470</v>
      </c>
      <c r="J311" s="165"/>
      <c r="K311" s="161"/>
      <c r="M311" s="165"/>
      <c r="N311" s="161"/>
    </row>
    <row r="312" spans="2:14" x14ac:dyDescent="0.3">
      <c r="B312" s="368" t="s">
        <v>1113</v>
      </c>
      <c r="C312" s="369" t="s">
        <v>1114</v>
      </c>
      <c r="D312" s="369" t="s">
        <v>1115</v>
      </c>
      <c r="E312" s="369" t="s">
        <v>1116</v>
      </c>
      <c r="F312" s="369" t="s">
        <v>477</v>
      </c>
      <c r="G312" s="369" t="s">
        <v>118</v>
      </c>
      <c r="H312" s="370" t="s">
        <v>478</v>
      </c>
      <c r="J312" s="165"/>
      <c r="K312" s="161"/>
      <c r="M312" s="165"/>
      <c r="N312" s="161"/>
    </row>
    <row r="313" spans="2:14" x14ac:dyDescent="0.3">
      <c r="B313" s="368" t="s">
        <v>1117</v>
      </c>
      <c r="C313" s="369" t="s">
        <v>1118</v>
      </c>
      <c r="D313" s="369" t="s">
        <v>1119</v>
      </c>
      <c r="E313" s="369" t="s">
        <v>1120</v>
      </c>
      <c r="F313" s="369" t="s">
        <v>1121</v>
      </c>
      <c r="G313" s="369" t="s">
        <v>118</v>
      </c>
      <c r="H313" s="370" t="s">
        <v>1122</v>
      </c>
      <c r="J313" s="165"/>
      <c r="K313" s="161"/>
      <c r="M313" s="165"/>
      <c r="N313" s="161"/>
    </row>
    <row r="314" spans="2:14" x14ac:dyDescent="0.3">
      <c r="B314" s="368" t="s">
        <v>1117</v>
      </c>
      <c r="C314" s="369" t="s">
        <v>1118</v>
      </c>
      <c r="D314" s="369" t="s">
        <v>1123</v>
      </c>
      <c r="E314" s="369" t="s">
        <v>467</v>
      </c>
      <c r="F314" s="369" t="s">
        <v>468</v>
      </c>
      <c r="G314" s="369" t="s">
        <v>469</v>
      </c>
      <c r="H314" s="370" t="s">
        <v>470</v>
      </c>
      <c r="J314" s="165"/>
      <c r="K314" s="161"/>
      <c r="M314" s="165"/>
      <c r="N314" s="161"/>
    </row>
    <row r="315" spans="2:14" x14ac:dyDescent="0.3">
      <c r="B315" s="368" t="s">
        <v>621</v>
      </c>
      <c r="C315" s="369" t="s">
        <v>1124</v>
      </c>
      <c r="D315" s="369" t="s">
        <v>1125</v>
      </c>
      <c r="E315" s="369" t="s">
        <v>1126</v>
      </c>
      <c r="F315" s="369" t="s">
        <v>1127</v>
      </c>
      <c r="G315" s="369" t="s">
        <v>118</v>
      </c>
      <c r="H315" s="370" t="s">
        <v>1128</v>
      </c>
      <c r="J315" s="165"/>
      <c r="K315" s="161"/>
      <c r="M315" s="165"/>
      <c r="N315" s="161"/>
    </row>
    <row r="316" spans="2:14" x14ac:dyDescent="0.3">
      <c r="B316" s="368" t="s">
        <v>455</v>
      </c>
      <c r="C316" s="369" t="s">
        <v>1129</v>
      </c>
      <c r="D316" s="369" t="s">
        <v>1130</v>
      </c>
      <c r="E316" s="369" t="s">
        <v>1131</v>
      </c>
      <c r="F316" s="369" t="s">
        <v>496</v>
      </c>
      <c r="G316" s="369" t="s">
        <v>118</v>
      </c>
      <c r="H316" s="370" t="s">
        <v>497</v>
      </c>
      <c r="J316" s="165"/>
      <c r="K316" s="161"/>
      <c r="M316" s="165"/>
      <c r="N316" s="161"/>
    </row>
    <row r="317" spans="2:14" x14ac:dyDescent="0.3">
      <c r="B317" s="158" t="s">
        <v>796</v>
      </c>
      <c r="C317" s="69" t="s">
        <v>1132</v>
      </c>
      <c r="D317" s="69" t="s">
        <v>1133</v>
      </c>
      <c r="E317" s="69" t="s">
        <v>799</v>
      </c>
      <c r="F317" s="69" t="s">
        <v>482</v>
      </c>
      <c r="G317" s="69" t="s">
        <v>118</v>
      </c>
      <c r="H317" s="370" t="s">
        <v>586</v>
      </c>
      <c r="J317" s="165"/>
      <c r="K317" s="161"/>
      <c r="M317" s="165"/>
      <c r="N317" s="161"/>
    </row>
  </sheetData>
  <mergeCells count="4">
    <mergeCell ref="J8:K8"/>
    <mergeCell ref="J10:K10"/>
    <mergeCell ref="B6:H6"/>
    <mergeCell ref="M10:N10"/>
  </mergeCells>
  <dataValidations count="1">
    <dataValidation type="list" allowBlank="1" showInputMessage="1" sqref="J10:K10 M10:N10" xr:uid="{1303CD6C-DF9A-4D96-856E-4157958635FB}">
      <formula1>#REF!</formula1>
    </dataValidation>
  </dataValidations>
  <pageMargins left="0.2" right="0.2" top="0.25" bottom="0.5" header="0.3" footer="0.3"/>
  <pageSetup scale="26" orientation="portrait" r:id="rId1"/>
  <headerFooter>
    <oddFooter>&amp;L&amp;A&amp;CPage &amp;P of &amp;N</odd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9FA33-CD5E-4A0C-9C83-14A7A5733A96}">
  <sheetPr codeName="Sheet14">
    <tabColor theme="5" tint="0.79998168889431442"/>
  </sheetPr>
  <dimension ref="B1:AD66"/>
  <sheetViews>
    <sheetView topLeftCell="A3" workbookViewId="0">
      <selection activeCell="B48" sqref="B48:B50"/>
    </sheetView>
  </sheetViews>
  <sheetFormatPr defaultColWidth="8.875" defaultRowHeight="16.5" x14ac:dyDescent="0.3"/>
  <cols>
    <col min="1" max="1" width="1.5" style="1" customWidth="1"/>
    <col min="2" max="2" width="37.375" style="1" customWidth="1"/>
    <col min="3" max="3" width="1.125" style="1" customWidth="1"/>
    <col min="4" max="4" width="19.625" style="1" customWidth="1"/>
    <col min="5" max="9" width="19" style="1" customWidth="1"/>
    <col min="10" max="10" width="2.625" style="1" customWidth="1"/>
    <col min="11" max="12" width="19" style="1" customWidth="1"/>
    <col min="13" max="13" width="19.875" style="1" customWidth="1"/>
    <col min="14" max="14" width="18.875" style="1" customWidth="1"/>
    <col min="15" max="15" width="16.125" style="18" customWidth="1"/>
    <col min="16" max="16" width="16.125" style="1" customWidth="1"/>
    <col min="17" max="17" width="2.625" style="1" customWidth="1"/>
    <col min="18" max="19" width="19" style="1" customWidth="1"/>
    <col min="20" max="20" width="19.875" style="1" customWidth="1"/>
    <col min="21" max="21" width="18.875" style="1" customWidth="1"/>
    <col min="22" max="22" width="16.125" style="18" customWidth="1"/>
    <col min="23" max="23" width="16.125" style="1" customWidth="1"/>
    <col min="24" max="24" width="2.625" style="1" customWidth="1"/>
    <col min="25" max="26" width="19" style="1" customWidth="1"/>
    <col min="27" max="27" width="19.875" style="1" customWidth="1"/>
    <col min="28" max="28" width="18.875" style="1" customWidth="1"/>
    <col min="29" max="29" width="16.125" style="18" customWidth="1"/>
    <col min="30" max="30" width="16.125" style="1" customWidth="1"/>
    <col min="31" max="16384" width="8.875" style="1"/>
  </cols>
  <sheetData>
    <row r="1" spans="2:30" s="22" customFormat="1" ht="17.25" x14ac:dyDescent="0.3">
      <c r="B1" s="20" t="str">
        <f>INPUT!$C$3</f>
        <v>Albemarle</v>
      </c>
      <c r="C1" s="1"/>
      <c r="J1" s="1"/>
      <c r="O1" s="18"/>
      <c r="Q1" s="1"/>
      <c r="V1" s="18"/>
      <c r="X1" s="1"/>
      <c r="AC1" s="18"/>
    </row>
    <row r="2" spans="2:30" s="22" customFormat="1" ht="17.25" x14ac:dyDescent="0.3">
      <c r="B2" s="20" t="str">
        <f>INPUT!$D$11</f>
        <v>RFP#&lt;######&gt;</v>
      </c>
      <c r="C2" s="1"/>
      <c r="J2" s="1"/>
      <c r="O2" s="18"/>
      <c r="Q2" s="1"/>
      <c r="V2" s="18"/>
      <c r="X2" s="1"/>
      <c r="AC2" s="18"/>
    </row>
    <row r="3" spans="2:30" s="22" customFormat="1" ht="17.25" x14ac:dyDescent="0.3">
      <c r="B3" s="20" t="str">
        <f>INPUT!$C$23</f>
        <v>Vision</v>
      </c>
      <c r="C3" s="1"/>
      <c r="J3" s="1"/>
      <c r="O3" s="18"/>
      <c r="Q3" s="1"/>
      <c r="V3" s="18"/>
      <c r="X3" s="1"/>
      <c r="AC3" s="18"/>
    </row>
    <row r="4" spans="2:30" s="22" customFormat="1" ht="17.25" x14ac:dyDescent="0.3">
      <c r="B4" s="23" t="str">
        <f>INPUT!F49</f>
        <v>Technical Proposal Form 5.0 - Proposed Vision Plan Design</v>
      </c>
      <c r="C4" s="1"/>
      <c r="J4" s="1"/>
      <c r="O4" s="18"/>
      <c r="Q4" s="1"/>
      <c r="V4" s="18"/>
      <c r="X4" s="1"/>
      <c r="AC4" s="18"/>
    </row>
    <row r="5" spans="2:30" ht="20.25" x14ac:dyDescent="0.3">
      <c r="B5" s="8"/>
    </row>
    <row r="6" spans="2:30" ht="17.25" x14ac:dyDescent="0.3">
      <c r="B6" s="48" t="s">
        <v>1134</v>
      </c>
      <c r="D6" s="49"/>
      <c r="E6" s="49"/>
      <c r="F6" s="49"/>
      <c r="G6" s="49"/>
      <c r="H6" s="49"/>
      <c r="I6" s="49"/>
      <c r="K6" s="49"/>
      <c r="L6" s="49"/>
      <c r="M6" s="49"/>
      <c r="N6" s="49"/>
      <c r="R6" s="49"/>
      <c r="S6" s="49"/>
      <c r="T6" s="49"/>
      <c r="U6" s="49"/>
      <c r="Y6" s="49"/>
      <c r="Z6" s="49"/>
      <c r="AA6" s="49"/>
      <c r="AB6" s="49"/>
    </row>
    <row r="7" spans="2:30" ht="12.75" customHeight="1" x14ac:dyDescent="0.3">
      <c r="B7" s="48"/>
      <c r="D7" s="49"/>
      <c r="E7" s="49"/>
      <c r="F7" s="49"/>
      <c r="G7" s="49"/>
      <c r="H7" s="49"/>
      <c r="I7" s="49"/>
      <c r="K7" s="49"/>
      <c r="L7" s="49"/>
      <c r="M7" s="49"/>
      <c r="N7" s="49"/>
      <c r="R7" s="49"/>
      <c r="S7" s="49"/>
      <c r="T7" s="49"/>
      <c r="U7" s="49"/>
      <c r="Y7" s="49"/>
      <c r="Z7" s="49"/>
      <c r="AA7" s="49"/>
      <c r="AB7" s="49"/>
    </row>
    <row r="8" spans="2:30" ht="20.25" x14ac:dyDescent="0.35">
      <c r="B8" s="120" t="s">
        <v>1135</v>
      </c>
      <c r="D8" s="50"/>
      <c r="E8" s="50"/>
      <c r="F8" s="50"/>
      <c r="G8" s="50"/>
      <c r="H8" s="50"/>
      <c r="I8" s="50"/>
      <c r="K8" s="50"/>
      <c r="L8" s="50"/>
      <c r="M8" s="50"/>
      <c r="N8" s="50"/>
      <c r="R8" s="50"/>
      <c r="S8" s="50"/>
      <c r="T8" s="50"/>
      <c r="U8" s="50"/>
      <c r="Y8" s="50"/>
      <c r="Z8" s="50"/>
      <c r="AA8" s="50"/>
      <c r="AB8" s="50"/>
    </row>
    <row r="9" spans="2:30" ht="20.25" x14ac:dyDescent="0.35">
      <c r="B9" s="119"/>
      <c r="D9" s="50"/>
      <c r="E9" s="50"/>
      <c r="F9" s="50"/>
      <c r="G9" s="50"/>
      <c r="H9" s="50"/>
      <c r="I9" s="50"/>
      <c r="K9" s="50"/>
      <c r="L9" s="50"/>
      <c r="M9" s="50"/>
      <c r="N9" s="50"/>
      <c r="R9" s="50"/>
      <c r="S9" s="50"/>
      <c r="T9" s="50"/>
      <c r="U9" s="50"/>
      <c r="Y9" s="50"/>
      <c r="Z9" s="50"/>
      <c r="AA9" s="50"/>
      <c r="AB9" s="50"/>
    </row>
    <row r="10" spans="2:30" ht="18" thickBot="1" x14ac:dyDescent="0.35">
      <c r="B10" s="116" t="s">
        <v>1136</v>
      </c>
      <c r="C10" s="117"/>
      <c r="D10" s="117"/>
      <c r="E10" s="117"/>
      <c r="F10" s="117"/>
      <c r="G10" s="117"/>
      <c r="H10" s="117"/>
      <c r="I10" s="117"/>
      <c r="J10" s="18"/>
      <c r="K10" s="18"/>
      <c r="L10" s="18"/>
      <c r="M10" s="18"/>
      <c r="N10" s="18"/>
      <c r="P10" s="18"/>
      <c r="Q10" s="18"/>
      <c r="R10" s="18"/>
      <c r="S10" s="18"/>
      <c r="T10" s="18"/>
      <c r="U10" s="18"/>
      <c r="X10" s="18"/>
      <c r="Y10" s="18"/>
      <c r="Z10" s="18"/>
      <c r="AA10" s="18"/>
      <c r="AB10" s="18"/>
    </row>
    <row r="11" spans="2:30" ht="18" thickTop="1" thickBot="1" x14ac:dyDescent="0.35"/>
    <row r="12" spans="2:30" ht="21" thickBot="1" x14ac:dyDescent="0.4">
      <c r="B12" s="85"/>
      <c r="D12" s="51"/>
      <c r="E12" s="12" t="s">
        <v>208</v>
      </c>
      <c r="F12" s="424">
        <f>'Instructions &amp; Info'!$C$57</f>
        <v>0</v>
      </c>
      <c r="G12" s="431"/>
      <c r="H12" s="431"/>
      <c r="I12" s="425"/>
      <c r="K12" s="51"/>
      <c r="L12" s="51"/>
      <c r="M12" s="51"/>
      <c r="N12" s="51"/>
      <c r="R12" s="51"/>
      <c r="S12" s="51"/>
      <c r="T12" s="51"/>
      <c r="U12" s="51"/>
      <c r="Y12" s="51"/>
      <c r="Z12" s="51"/>
      <c r="AA12" s="51"/>
      <c r="AB12" s="51"/>
    </row>
    <row r="13" spans="2:30" x14ac:dyDescent="0.3">
      <c r="B13" s="49"/>
      <c r="D13" s="49"/>
      <c r="E13" s="49"/>
      <c r="F13" s="49"/>
      <c r="G13" s="49"/>
      <c r="H13" s="49"/>
      <c r="I13" s="49"/>
      <c r="K13" s="49"/>
      <c r="L13" s="49"/>
      <c r="M13" s="49"/>
      <c r="N13" s="49"/>
      <c r="R13" s="49"/>
      <c r="S13" s="49"/>
      <c r="T13" s="49"/>
      <c r="U13" s="49"/>
      <c r="Y13" s="49"/>
      <c r="Z13" s="49"/>
      <c r="AA13" s="49"/>
      <c r="AB13" s="49"/>
    </row>
    <row r="14" spans="2:30" s="22" customFormat="1" ht="20.25" customHeight="1" thickBot="1" x14ac:dyDescent="0.35">
      <c r="B14" s="104" t="s">
        <v>4</v>
      </c>
      <c r="D14" s="436" t="str">
        <f>INPUT!D112</f>
        <v>BlueView Vision</v>
      </c>
      <c r="E14" s="434"/>
      <c r="F14" s="434" t="s">
        <v>1137</v>
      </c>
      <c r="G14" s="435"/>
      <c r="H14" s="435"/>
      <c r="I14" s="435"/>
      <c r="K14" s="436" t="str">
        <f>INPUT!F112</f>
        <v>Vision Embedded</v>
      </c>
      <c r="L14" s="434"/>
      <c r="M14" s="434" t="s">
        <v>1137</v>
      </c>
      <c r="N14" s="435"/>
      <c r="O14" s="435"/>
      <c r="P14" s="435"/>
      <c r="R14" s="436" t="str">
        <f>INPUT!$H$112</f>
        <v>Plan C</v>
      </c>
      <c r="S14" s="434"/>
      <c r="T14" s="434" t="s">
        <v>1137</v>
      </c>
      <c r="U14" s="435"/>
      <c r="V14" s="435"/>
      <c r="W14" s="435"/>
      <c r="Y14" s="436" t="str">
        <f>INPUT!$J$112</f>
        <v>Plan D</v>
      </c>
      <c r="Z14" s="434"/>
      <c r="AA14" s="434" t="s">
        <v>1137</v>
      </c>
      <c r="AB14" s="435"/>
      <c r="AC14" s="435"/>
      <c r="AD14" s="435"/>
    </row>
    <row r="15" spans="2:30" ht="21.75" customHeight="1" thickTop="1" x14ac:dyDescent="0.3">
      <c r="B15" s="105" t="s">
        <v>1138</v>
      </c>
      <c r="D15" s="437" t="str">
        <f>INPUT!$D$113</f>
        <v>Self-Insured</v>
      </c>
      <c r="E15" s="432"/>
      <c r="F15" s="432" t="str">
        <f>D15</f>
        <v>Self-Insured</v>
      </c>
      <c r="G15" s="433"/>
      <c r="H15" s="433"/>
      <c r="I15" s="433"/>
      <c r="K15" s="437" t="str">
        <f>INPUT!$F$113</f>
        <v>Self-Insured</v>
      </c>
      <c r="L15" s="432"/>
      <c r="M15" s="432" t="str">
        <f>K15</f>
        <v>Self-Insured</v>
      </c>
      <c r="N15" s="433"/>
      <c r="O15" s="433"/>
      <c r="P15" s="433"/>
      <c r="R15" s="437" t="str">
        <f>INPUT!$H$113</f>
        <v>Fully-Insured</v>
      </c>
      <c r="S15" s="432"/>
      <c r="T15" s="432" t="str">
        <f>R15</f>
        <v>Fully-Insured</v>
      </c>
      <c r="U15" s="433"/>
      <c r="V15" s="433"/>
      <c r="W15" s="433"/>
      <c r="Y15" s="437" t="str">
        <f>INPUT!$J$113</f>
        <v>Fully-Insured</v>
      </c>
      <c r="Z15" s="432"/>
      <c r="AA15" s="432" t="str">
        <f>Y15</f>
        <v>Fully-Insured</v>
      </c>
      <c r="AB15" s="433"/>
      <c r="AC15" s="433"/>
      <c r="AD15" s="433"/>
    </row>
    <row r="16" spans="2:30" ht="21.75" customHeight="1" x14ac:dyDescent="0.3">
      <c r="B16" s="150" t="s">
        <v>1139</v>
      </c>
      <c r="D16" s="151" t="s">
        <v>127</v>
      </c>
      <c r="E16" s="152" t="s">
        <v>1140</v>
      </c>
      <c r="F16" s="429" t="s">
        <v>408</v>
      </c>
      <c r="G16" s="430"/>
      <c r="H16" s="430"/>
      <c r="I16" s="430"/>
      <c r="K16" s="151"/>
      <c r="L16" s="152"/>
      <c r="M16" s="429" t="s">
        <v>408</v>
      </c>
      <c r="N16" s="430"/>
      <c r="O16" s="430"/>
      <c r="P16" s="430"/>
      <c r="R16" s="151"/>
      <c r="S16" s="152"/>
      <c r="T16" s="429" t="s">
        <v>408</v>
      </c>
      <c r="U16" s="430"/>
      <c r="V16" s="430"/>
      <c r="W16" s="430"/>
      <c r="Y16" s="151"/>
      <c r="Z16" s="152"/>
      <c r="AA16" s="429" t="s">
        <v>408</v>
      </c>
      <c r="AB16" s="430"/>
      <c r="AC16" s="430"/>
      <c r="AD16" s="430"/>
    </row>
    <row r="17" spans="2:30" ht="21.75" customHeight="1" x14ac:dyDescent="0.3">
      <c r="B17" s="108" t="s">
        <v>1141</v>
      </c>
      <c r="D17" s="100" t="s">
        <v>1142</v>
      </c>
      <c r="E17" s="88" t="s">
        <v>1143</v>
      </c>
      <c r="F17" s="444" t="s">
        <v>1144</v>
      </c>
      <c r="G17" s="445"/>
      <c r="H17" s="444" t="s">
        <v>1145</v>
      </c>
      <c r="I17" s="446"/>
      <c r="K17" s="100" t="s">
        <v>1142</v>
      </c>
      <c r="L17" s="88" t="s">
        <v>1143</v>
      </c>
      <c r="M17" s="444" t="s">
        <v>1144</v>
      </c>
      <c r="N17" s="445"/>
      <c r="O17" s="444" t="s">
        <v>1145</v>
      </c>
      <c r="P17" s="446"/>
      <c r="R17" s="100" t="s">
        <v>1142</v>
      </c>
      <c r="S17" s="88" t="s">
        <v>1143</v>
      </c>
      <c r="T17" s="444" t="s">
        <v>1144</v>
      </c>
      <c r="U17" s="445"/>
      <c r="V17" s="444" t="s">
        <v>1145</v>
      </c>
      <c r="W17" s="446"/>
      <c r="Y17" s="100" t="s">
        <v>1142</v>
      </c>
      <c r="Z17" s="88" t="s">
        <v>1143</v>
      </c>
      <c r="AA17" s="444" t="s">
        <v>1144</v>
      </c>
      <c r="AB17" s="445"/>
      <c r="AC17" s="444" t="s">
        <v>1145</v>
      </c>
      <c r="AD17" s="446"/>
    </row>
    <row r="18" spans="2:30" ht="18.75" customHeight="1" x14ac:dyDescent="0.3">
      <c r="B18" s="106" t="s">
        <v>1146</v>
      </c>
      <c r="D18" s="440"/>
      <c r="E18" s="441"/>
      <c r="F18" s="447"/>
      <c r="G18" s="448"/>
      <c r="H18" s="448"/>
      <c r="I18" s="448"/>
      <c r="K18" s="440"/>
      <c r="L18" s="441"/>
      <c r="M18" s="447"/>
      <c r="N18" s="448"/>
      <c r="O18" s="448"/>
      <c r="P18" s="448"/>
      <c r="R18" s="440"/>
      <c r="S18" s="441"/>
      <c r="T18" s="447"/>
      <c r="U18" s="448"/>
      <c r="V18" s="448"/>
      <c r="W18" s="448"/>
      <c r="Y18" s="440"/>
      <c r="Z18" s="441"/>
      <c r="AA18" s="447"/>
      <c r="AB18" s="448"/>
      <c r="AC18" s="448"/>
      <c r="AD18" s="448"/>
    </row>
    <row r="19" spans="2:30" x14ac:dyDescent="0.3">
      <c r="B19" s="107" t="s">
        <v>1147</v>
      </c>
      <c r="D19" s="438" t="s">
        <v>1148</v>
      </c>
      <c r="E19" s="439"/>
      <c r="F19" s="442" t="str">
        <f>D19</f>
        <v>Once Every 12 months</v>
      </c>
      <c r="G19" s="443"/>
      <c r="H19" s="443"/>
      <c r="I19" s="443"/>
      <c r="K19" s="438"/>
      <c r="L19" s="439"/>
      <c r="M19" s="442">
        <f>K19</f>
        <v>0</v>
      </c>
      <c r="N19" s="443"/>
      <c r="O19" s="443"/>
      <c r="P19" s="443"/>
      <c r="R19" s="438"/>
      <c r="S19" s="439"/>
      <c r="T19" s="442">
        <f>R19</f>
        <v>0</v>
      </c>
      <c r="U19" s="443"/>
      <c r="V19" s="443"/>
      <c r="W19" s="443"/>
      <c r="Y19" s="438"/>
      <c r="Z19" s="439"/>
      <c r="AA19" s="442">
        <f>Y19</f>
        <v>0</v>
      </c>
      <c r="AB19" s="443"/>
      <c r="AC19" s="443"/>
      <c r="AD19" s="443"/>
    </row>
    <row r="20" spans="2:30" x14ac:dyDescent="0.3">
      <c r="B20" s="107" t="s">
        <v>1149</v>
      </c>
      <c r="D20" s="438" t="s">
        <v>1148</v>
      </c>
      <c r="E20" s="439"/>
      <c r="F20" s="442" t="str">
        <f>D20</f>
        <v>Once Every 12 months</v>
      </c>
      <c r="G20" s="443"/>
      <c r="H20" s="443"/>
      <c r="I20" s="443"/>
      <c r="K20" s="438"/>
      <c r="L20" s="439"/>
      <c r="M20" s="442">
        <f>K20</f>
        <v>0</v>
      </c>
      <c r="N20" s="443"/>
      <c r="O20" s="443"/>
      <c r="P20" s="443"/>
      <c r="R20" s="438"/>
      <c r="S20" s="439"/>
      <c r="T20" s="442">
        <f>R20</f>
        <v>0</v>
      </c>
      <c r="U20" s="443"/>
      <c r="V20" s="443"/>
      <c r="W20" s="443"/>
      <c r="Y20" s="438"/>
      <c r="Z20" s="439"/>
      <c r="AA20" s="442">
        <f>Y20</f>
        <v>0</v>
      </c>
      <c r="AB20" s="443"/>
      <c r="AC20" s="443"/>
      <c r="AD20" s="443"/>
    </row>
    <row r="21" spans="2:30" x14ac:dyDescent="0.3">
      <c r="B21" s="107" t="s">
        <v>1150</v>
      </c>
      <c r="D21" s="438" t="s">
        <v>1151</v>
      </c>
      <c r="E21" s="439"/>
      <c r="F21" s="442" t="str">
        <f>D21</f>
        <v>Once Every 24 months</v>
      </c>
      <c r="G21" s="443"/>
      <c r="H21" s="443"/>
      <c r="I21" s="443"/>
      <c r="K21" s="438"/>
      <c r="L21" s="439"/>
      <c r="M21" s="442">
        <f>K21</f>
        <v>0</v>
      </c>
      <c r="N21" s="443"/>
      <c r="O21" s="443"/>
      <c r="P21" s="443"/>
      <c r="R21" s="438"/>
      <c r="S21" s="439"/>
      <c r="T21" s="442">
        <f>R21</f>
        <v>0</v>
      </c>
      <c r="U21" s="443"/>
      <c r="V21" s="443"/>
      <c r="W21" s="443"/>
      <c r="Y21" s="438"/>
      <c r="Z21" s="439"/>
      <c r="AA21" s="442">
        <f>Y21</f>
        <v>0</v>
      </c>
      <c r="AB21" s="443"/>
      <c r="AC21" s="443"/>
      <c r="AD21" s="443"/>
    </row>
    <row r="22" spans="2:30" ht="30" x14ac:dyDescent="0.3">
      <c r="B22" s="108" t="s">
        <v>1152</v>
      </c>
      <c r="D22" s="100"/>
      <c r="E22" s="88" t="s">
        <v>1153</v>
      </c>
      <c r="F22" s="88" t="s">
        <v>211</v>
      </c>
      <c r="G22" s="98" t="s">
        <v>1154</v>
      </c>
      <c r="H22" s="88" t="s">
        <v>211</v>
      </c>
      <c r="I22" s="98" t="s">
        <v>1154</v>
      </c>
      <c r="K22" s="100" t="s">
        <v>1142</v>
      </c>
      <c r="L22" s="88" t="s">
        <v>1143</v>
      </c>
      <c r="M22" s="88" t="s">
        <v>211</v>
      </c>
      <c r="N22" s="98" t="s">
        <v>1154</v>
      </c>
      <c r="O22" s="88" t="s">
        <v>211</v>
      </c>
      <c r="P22" s="98" t="s">
        <v>1154</v>
      </c>
      <c r="R22" s="100" t="s">
        <v>1142</v>
      </c>
      <c r="S22" s="88" t="s">
        <v>1143</v>
      </c>
      <c r="T22" s="88" t="s">
        <v>211</v>
      </c>
      <c r="U22" s="98" t="s">
        <v>1154</v>
      </c>
      <c r="V22" s="88" t="s">
        <v>211</v>
      </c>
      <c r="W22" s="98" t="s">
        <v>1154</v>
      </c>
      <c r="Y22" s="100" t="s">
        <v>1142</v>
      </c>
      <c r="Z22" s="88" t="s">
        <v>1143</v>
      </c>
      <c r="AA22" s="88" t="s">
        <v>211</v>
      </c>
      <c r="AB22" s="98" t="s">
        <v>1154</v>
      </c>
      <c r="AC22" s="88" t="s">
        <v>211</v>
      </c>
      <c r="AD22" s="98" t="s">
        <v>1154</v>
      </c>
    </row>
    <row r="23" spans="2:30" ht="35.25" customHeight="1" x14ac:dyDescent="0.3">
      <c r="B23" s="109" t="s">
        <v>1155</v>
      </c>
      <c r="D23" s="86">
        <v>10</v>
      </c>
      <c r="E23" s="364">
        <v>42</v>
      </c>
      <c r="F23" s="91"/>
      <c r="G23" s="112"/>
      <c r="H23" s="91"/>
      <c r="I23" s="90"/>
      <c r="K23" s="86"/>
      <c r="L23" s="60"/>
      <c r="M23" s="91"/>
      <c r="N23" s="112"/>
      <c r="O23" s="91"/>
      <c r="P23" s="90"/>
      <c r="R23" s="86"/>
      <c r="S23" s="60"/>
      <c r="T23" s="91"/>
      <c r="U23" s="112"/>
      <c r="V23" s="91"/>
      <c r="W23" s="90"/>
      <c r="Y23" s="86"/>
      <c r="Z23" s="60"/>
      <c r="AA23" s="91"/>
      <c r="AB23" s="112"/>
      <c r="AC23" s="91"/>
      <c r="AD23" s="90"/>
    </row>
    <row r="24" spans="2:30" ht="35.25" customHeight="1" x14ac:dyDescent="0.3">
      <c r="B24" s="109" t="s">
        <v>1156</v>
      </c>
      <c r="D24" s="86">
        <v>20</v>
      </c>
      <c r="E24" s="364">
        <v>210</v>
      </c>
      <c r="F24" s="91"/>
      <c r="G24" s="112"/>
      <c r="H24" s="91"/>
      <c r="I24" s="90"/>
      <c r="K24" s="86"/>
      <c r="L24" s="60"/>
      <c r="M24" s="91"/>
      <c r="N24" s="112"/>
      <c r="O24" s="91"/>
      <c r="P24" s="90"/>
      <c r="R24" s="86"/>
      <c r="S24" s="60"/>
      <c r="T24" s="91"/>
      <c r="U24" s="112"/>
      <c r="V24" s="91"/>
      <c r="W24" s="90"/>
      <c r="Y24" s="86"/>
      <c r="Z24" s="60"/>
      <c r="AA24" s="91"/>
      <c r="AB24" s="112"/>
      <c r="AC24" s="91"/>
      <c r="AD24" s="90"/>
    </row>
    <row r="25" spans="2:30" ht="35.25" customHeight="1" x14ac:dyDescent="0.3">
      <c r="B25" s="109" t="s">
        <v>1157</v>
      </c>
      <c r="D25" s="86">
        <v>39</v>
      </c>
      <c r="E25" s="60" t="s">
        <v>1158</v>
      </c>
      <c r="F25" s="91"/>
      <c r="G25" s="112"/>
      <c r="H25" s="91"/>
      <c r="I25" s="90"/>
      <c r="K25" s="86"/>
      <c r="L25" s="60"/>
      <c r="M25" s="91"/>
      <c r="N25" s="112"/>
      <c r="O25" s="91"/>
      <c r="P25" s="90"/>
      <c r="R25" s="86"/>
      <c r="S25" s="60"/>
      <c r="T25" s="91"/>
      <c r="U25" s="112"/>
      <c r="V25" s="91"/>
      <c r="W25" s="90"/>
      <c r="Y25" s="86"/>
      <c r="Z25" s="60"/>
      <c r="AA25" s="91"/>
      <c r="AB25" s="112"/>
      <c r="AC25" s="91"/>
      <c r="AD25" s="90"/>
    </row>
    <row r="26" spans="2:30" ht="30" x14ac:dyDescent="0.3">
      <c r="B26" s="110" t="s">
        <v>1159</v>
      </c>
      <c r="D26" s="101"/>
      <c r="E26" s="88" t="s">
        <v>1153</v>
      </c>
      <c r="F26" s="88" t="s">
        <v>211</v>
      </c>
      <c r="G26" s="98" t="s">
        <v>1154</v>
      </c>
      <c r="H26" s="88" t="s">
        <v>211</v>
      </c>
      <c r="I26" s="98" t="s">
        <v>1154</v>
      </c>
      <c r="K26" s="101"/>
      <c r="L26" s="92"/>
      <c r="M26" s="88" t="s">
        <v>211</v>
      </c>
      <c r="N26" s="98" t="s">
        <v>1154</v>
      </c>
      <c r="O26" s="88" t="s">
        <v>211</v>
      </c>
      <c r="P26" s="98" t="s">
        <v>1154</v>
      </c>
      <c r="R26" s="101"/>
      <c r="S26" s="92"/>
      <c r="T26" s="88" t="s">
        <v>211</v>
      </c>
      <c r="U26" s="98" t="s">
        <v>1154</v>
      </c>
      <c r="V26" s="88" t="s">
        <v>211</v>
      </c>
      <c r="W26" s="98" t="s">
        <v>1154</v>
      </c>
      <c r="Y26" s="101"/>
      <c r="Z26" s="92"/>
      <c r="AA26" s="88" t="s">
        <v>211</v>
      </c>
      <c r="AB26" s="98" t="s">
        <v>1154</v>
      </c>
      <c r="AC26" s="88" t="s">
        <v>211</v>
      </c>
      <c r="AD26" s="98" t="s">
        <v>1154</v>
      </c>
    </row>
    <row r="27" spans="2:30" ht="35.25" customHeight="1" x14ac:dyDescent="0.3">
      <c r="B27" s="109" t="s">
        <v>1160</v>
      </c>
      <c r="D27" s="86" t="s">
        <v>1161</v>
      </c>
      <c r="E27" s="364">
        <v>45</v>
      </c>
      <c r="F27" s="91"/>
      <c r="G27" s="113"/>
      <c r="H27" s="91"/>
      <c r="I27" s="90"/>
      <c r="K27" s="86"/>
      <c r="L27" s="60"/>
      <c r="M27" s="91"/>
      <c r="N27" s="113"/>
      <c r="O27" s="91"/>
      <c r="P27" s="90"/>
      <c r="R27" s="86"/>
      <c r="S27" s="60"/>
      <c r="T27" s="91"/>
      <c r="U27" s="113"/>
      <c r="V27" s="91"/>
      <c r="W27" s="90"/>
      <c r="Y27" s="86"/>
      <c r="Z27" s="60"/>
      <c r="AA27" s="91"/>
      <c r="AB27" s="113"/>
      <c r="AC27" s="91"/>
      <c r="AD27" s="90"/>
    </row>
    <row r="28" spans="2:30" ht="35.25" customHeight="1" x14ac:dyDescent="0.3">
      <c r="B28" s="109" t="s">
        <v>1162</v>
      </c>
      <c r="D28" s="86" t="s">
        <v>1158</v>
      </c>
      <c r="E28" s="86" t="s">
        <v>1158</v>
      </c>
      <c r="F28" s="91"/>
      <c r="G28" s="113"/>
      <c r="H28" s="91"/>
      <c r="I28" s="90"/>
      <c r="K28" s="86"/>
      <c r="L28" s="60"/>
      <c r="M28" s="91"/>
      <c r="N28" s="113"/>
      <c r="O28" s="91"/>
      <c r="P28" s="90"/>
      <c r="R28" s="86"/>
      <c r="S28" s="60"/>
      <c r="T28" s="91"/>
      <c r="U28" s="113"/>
      <c r="V28" s="91"/>
      <c r="W28" s="90"/>
      <c r="Y28" s="86"/>
      <c r="Z28" s="60"/>
      <c r="AA28" s="91"/>
      <c r="AB28" s="113"/>
      <c r="AC28" s="91"/>
      <c r="AD28" s="90"/>
    </row>
    <row r="29" spans="2:30" ht="30" x14ac:dyDescent="0.3">
      <c r="B29" s="110" t="s">
        <v>1163</v>
      </c>
      <c r="D29" s="102"/>
      <c r="E29" s="88" t="s">
        <v>1153</v>
      </c>
      <c r="F29" s="88" t="s">
        <v>211</v>
      </c>
      <c r="G29" s="98" t="s">
        <v>1154</v>
      </c>
      <c r="H29" s="88" t="s">
        <v>211</v>
      </c>
      <c r="I29" s="98" t="s">
        <v>1154</v>
      </c>
      <c r="K29" s="102"/>
      <c r="L29" s="95"/>
      <c r="M29" s="88" t="s">
        <v>211</v>
      </c>
      <c r="N29" s="98" t="s">
        <v>1154</v>
      </c>
      <c r="O29" s="88" t="s">
        <v>211</v>
      </c>
      <c r="P29" s="98" t="s">
        <v>1154</v>
      </c>
      <c r="R29" s="102"/>
      <c r="S29" s="95"/>
      <c r="T29" s="88" t="s">
        <v>211</v>
      </c>
      <c r="U29" s="98" t="s">
        <v>1154</v>
      </c>
      <c r="V29" s="88" t="s">
        <v>211</v>
      </c>
      <c r="W29" s="98" t="s">
        <v>1154</v>
      </c>
      <c r="Y29" s="102"/>
      <c r="Z29" s="95"/>
      <c r="AA29" s="88" t="s">
        <v>211</v>
      </c>
      <c r="AB29" s="98" t="s">
        <v>1154</v>
      </c>
      <c r="AC29" s="88" t="s">
        <v>211</v>
      </c>
      <c r="AD29" s="98" t="s">
        <v>1154</v>
      </c>
    </row>
    <row r="30" spans="2:30" ht="32.25" customHeight="1" x14ac:dyDescent="0.3">
      <c r="B30" s="109" t="s">
        <v>1164</v>
      </c>
      <c r="D30" s="86">
        <v>20</v>
      </c>
      <c r="E30" s="366">
        <v>40</v>
      </c>
      <c r="F30" s="91"/>
      <c r="G30" s="113"/>
      <c r="H30" s="91"/>
      <c r="I30" s="93"/>
      <c r="K30" s="86"/>
      <c r="L30" s="61"/>
      <c r="M30" s="91"/>
      <c r="N30" s="113"/>
      <c r="O30" s="91"/>
      <c r="P30" s="93"/>
      <c r="R30" s="86"/>
      <c r="S30" s="61"/>
      <c r="T30" s="91"/>
      <c r="U30" s="113"/>
      <c r="V30" s="91"/>
      <c r="W30" s="93"/>
      <c r="Y30" s="86"/>
      <c r="Z30" s="61"/>
      <c r="AA30" s="91"/>
      <c r="AB30" s="113"/>
      <c r="AC30" s="91"/>
      <c r="AD30" s="93"/>
    </row>
    <row r="31" spans="2:30" ht="32.25" customHeight="1" x14ac:dyDescent="0.3">
      <c r="B31" s="109" t="s">
        <v>1165</v>
      </c>
      <c r="D31" s="86">
        <v>20</v>
      </c>
      <c r="E31" s="366">
        <v>60</v>
      </c>
      <c r="F31" s="91"/>
      <c r="G31" s="113"/>
      <c r="H31" s="91"/>
      <c r="I31" s="93"/>
      <c r="K31" s="86"/>
      <c r="L31" s="61"/>
      <c r="M31" s="91"/>
      <c r="N31" s="113"/>
      <c r="O31" s="91"/>
      <c r="P31" s="93"/>
      <c r="R31" s="86"/>
      <c r="S31" s="61"/>
      <c r="T31" s="91"/>
      <c r="U31" s="113"/>
      <c r="V31" s="91"/>
      <c r="W31" s="93"/>
      <c r="Y31" s="86"/>
      <c r="Z31" s="61"/>
      <c r="AA31" s="91"/>
      <c r="AB31" s="113"/>
      <c r="AC31" s="91"/>
      <c r="AD31" s="93"/>
    </row>
    <row r="32" spans="2:30" ht="32.25" customHeight="1" x14ac:dyDescent="0.3">
      <c r="B32" s="109" t="s">
        <v>1166</v>
      </c>
      <c r="D32" s="86">
        <v>20</v>
      </c>
      <c r="E32" s="366">
        <v>80</v>
      </c>
      <c r="F32" s="91"/>
      <c r="G32" s="114"/>
      <c r="H32" s="91"/>
      <c r="I32" s="93"/>
      <c r="K32" s="86"/>
      <c r="L32" s="61"/>
      <c r="M32" s="91"/>
      <c r="N32" s="114"/>
      <c r="O32" s="91"/>
      <c r="P32" s="93"/>
      <c r="R32" s="86"/>
      <c r="S32" s="61"/>
      <c r="T32" s="91"/>
      <c r="U32" s="114"/>
      <c r="V32" s="91"/>
      <c r="W32" s="93"/>
      <c r="Y32" s="86"/>
      <c r="Z32" s="61"/>
      <c r="AA32" s="91"/>
      <c r="AB32" s="114"/>
      <c r="AC32" s="91"/>
      <c r="AD32" s="93"/>
    </row>
    <row r="33" spans="2:30" ht="32.25" customHeight="1" x14ac:dyDescent="0.3">
      <c r="B33" s="109" t="s">
        <v>1167</v>
      </c>
      <c r="D33" s="86" t="s">
        <v>1158</v>
      </c>
      <c r="E33" s="61" t="s">
        <v>1158</v>
      </c>
      <c r="F33" s="91"/>
      <c r="G33" s="113"/>
      <c r="H33" s="91"/>
      <c r="I33" s="93"/>
      <c r="K33" s="86"/>
      <c r="L33" s="61"/>
      <c r="M33" s="91"/>
      <c r="N33" s="113"/>
      <c r="O33" s="91"/>
      <c r="P33" s="93"/>
      <c r="R33" s="86"/>
      <c r="S33" s="61"/>
      <c r="T33" s="91"/>
      <c r="U33" s="113"/>
      <c r="V33" s="91"/>
      <c r="W33" s="93"/>
      <c r="Y33" s="86"/>
      <c r="Z33" s="61"/>
      <c r="AA33" s="91"/>
      <c r="AB33" s="113"/>
      <c r="AC33" s="91"/>
      <c r="AD33" s="93"/>
    </row>
    <row r="34" spans="2:30" ht="32.25" customHeight="1" x14ac:dyDescent="0.3">
      <c r="B34" s="109" t="s">
        <v>1168</v>
      </c>
      <c r="D34" s="86">
        <v>55</v>
      </c>
      <c r="E34" s="61" t="s">
        <v>1158</v>
      </c>
      <c r="F34" s="91"/>
      <c r="G34" s="113"/>
      <c r="H34" s="91"/>
      <c r="I34" s="93"/>
      <c r="K34" s="86"/>
      <c r="L34" s="61"/>
      <c r="M34" s="91"/>
      <c r="N34" s="113"/>
      <c r="O34" s="91"/>
      <c r="P34" s="93"/>
      <c r="R34" s="86"/>
      <c r="S34" s="61"/>
      <c r="T34" s="91"/>
      <c r="U34" s="113"/>
      <c r="V34" s="91"/>
      <c r="W34" s="93"/>
      <c r="Y34" s="86"/>
      <c r="Z34" s="61"/>
      <c r="AA34" s="91"/>
      <c r="AB34" s="113"/>
      <c r="AC34" s="91"/>
      <c r="AD34" s="93"/>
    </row>
    <row r="35" spans="2:30" ht="32.25" customHeight="1" x14ac:dyDescent="0.3">
      <c r="B35" s="109" t="s">
        <v>1169</v>
      </c>
      <c r="D35" s="86"/>
      <c r="E35" s="61" t="s">
        <v>1158</v>
      </c>
      <c r="F35" s="91"/>
      <c r="G35" s="113"/>
      <c r="H35" s="91"/>
      <c r="I35" s="93"/>
      <c r="K35" s="86"/>
      <c r="L35" s="61"/>
      <c r="M35" s="91"/>
      <c r="N35" s="113"/>
      <c r="O35" s="91"/>
      <c r="P35" s="93"/>
      <c r="R35" s="86"/>
      <c r="S35" s="61"/>
      <c r="T35" s="91"/>
      <c r="U35" s="113"/>
      <c r="V35" s="91"/>
      <c r="W35" s="93"/>
      <c r="Y35" s="86"/>
      <c r="Z35" s="61"/>
      <c r="AA35" s="91"/>
      <c r="AB35" s="113"/>
      <c r="AC35" s="91"/>
      <c r="AD35" s="93"/>
    </row>
    <row r="36" spans="2:30" ht="32.25" customHeight="1" x14ac:dyDescent="0.3">
      <c r="B36" s="367" t="s">
        <v>1170</v>
      </c>
      <c r="D36" s="86">
        <v>85</v>
      </c>
      <c r="E36" s="61" t="s">
        <v>1158</v>
      </c>
      <c r="F36" s="91"/>
      <c r="G36" s="113"/>
      <c r="H36" s="91"/>
      <c r="I36" s="93"/>
      <c r="K36" s="86"/>
      <c r="L36" s="61"/>
      <c r="M36" s="91"/>
      <c r="N36" s="113"/>
      <c r="O36" s="91"/>
      <c r="P36" s="93"/>
      <c r="R36" s="86"/>
      <c r="S36" s="61"/>
      <c r="T36" s="91"/>
      <c r="U36" s="113"/>
      <c r="V36" s="91"/>
      <c r="W36" s="93"/>
      <c r="Y36" s="86"/>
      <c r="Z36" s="61"/>
      <c r="AA36" s="91"/>
      <c r="AB36" s="113"/>
      <c r="AC36" s="91"/>
      <c r="AD36" s="93"/>
    </row>
    <row r="37" spans="2:30" ht="32.25" customHeight="1" x14ac:dyDescent="0.3">
      <c r="B37" s="367" t="s">
        <v>1171</v>
      </c>
      <c r="D37" s="86">
        <v>95</v>
      </c>
      <c r="E37" s="61" t="s">
        <v>1158</v>
      </c>
      <c r="F37" s="91"/>
      <c r="G37" s="113"/>
      <c r="H37" s="91"/>
      <c r="I37" s="93"/>
      <c r="K37" s="86"/>
      <c r="L37" s="61"/>
      <c r="M37" s="91"/>
      <c r="N37" s="113"/>
      <c r="O37" s="91"/>
      <c r="P37" s="93"/>
      <c r="R37" s="86"/>
      <c r="S37" s="61"/>
      <c r="T37" s="91"/>
      <c r="U37" s="113"/>
      <c r="V37" s="91"/>
      <c r="W37" s="93"/>
      <c r="Y37" s="86"/>
      <c r="Z37" s="61"/>
      <c r="AA37" s="91"/>
      <c r="AB37" s="113"/>
      <c r="AC37" s="91"/>
      <c r="AD37" s="93"/>
    </row>
    <row r="38" spans="2:30" ht="32.25" customHeight="1" x14ac:dyDescent="0.3">
      <c r="B38" s="367" t="s">
        <v>1172</v>
      </c>
      <c r="D38" s="86">
        <v>110</v>
      </c>
      <c r="E38" s="61" t="s">
        <v>1158</v>
      </c>
      <c r="F38" s="91"/>
      <c r="G38" s="113"/>
      <c r="H38" s="91"/>
      <c r="I38" s="93"/>
      <c r="K38" s="86"/>
      <c r="L38" s="61"/>
      <c r="M38" s="91"/>
      <c r="N38" s="113"/>
      <c r="O38" s="91"/>
      <c r="P38" s="93"/>
      <c r="R38" s="86"/>
      <c r="S38" s="61"/>
      <c r="T38" s="91"/>
      <c r="U38" s="113"/>
      <c r="V38" s="91"/>
      <c r="W38" s="93"/>
      <c r="Y38" s="86"/>
      <c r="Z38" s="61"/>
      <c r="AA38" s="91"/>
      <c r="AB38" s="113"/>
      <c r="AC38" s="91"/>
      <c r="AD38" s="93"/>
    </row>
    <row r="39" spans="2:30" ht="32.25" customHeight="1" x14ac:dyDescent="0.3">
      <c r="B39" s="367" t="s">
        <v>1173</v>
      </c>
      <c r="D39" s="86">
        <v>175</v>
      </c>
      <c r="E39" s="61" t="s">
        <v>1158</v>
      </c>
      <c r="F39" s="91"/>
      <c r="G39" s="113"/>
      <c r="H39" s="91"/>
      <c r="I39" s="93"/>
      <c r="K39" s="86"/>
      <c r="L39" s="61"/>
      <c r="M39" s="91"/>
      <c r="N39" s="113"/>
      <c r="O39" s="91"/>
      <c r="P39" s="93"/>
      <c r="R39" s="86"/>
      <c r="S39" s="61"/>
      <c r="T39" s="91"/>
      <c r="U39" s="113"/>
      <c r="V39" s="91"/>
      <c r="W39" s="93"/>
      <c r="Y39" s="86"/>
      <c r="Z39" s="61"/>
      <c r="AA39" s="91"/>
      <c r="AB39" s="113"/>
      <c r="AC39" s="91"/>
      <c r="AD39" s="93"/>
    </row>
    <row r="40" spans="2:30" ht="30" x14ac:dyDescent="0.3">
      <c r="B40" s="111" t="s">
        <v>1174</v>
      </c>
      <c r="D40" s="102"/>
      <c r="E40" s="95"/>
      <c r="F40" s="88" t="s">
        <v>211</v>
      </c>
      <c r="G40" s="98" t="s">
        <v>1154</v>
      </c>
      <c r="H40" s="88" t="s">
        <v>211</v>
      </c>
      <c r="I40" s="98" t="s">
        <v>1154</v>
      </c>
      <c r="K40" s="102"/>
      <c r="L40" s="95"/>
      <c r="M40" s="88" t="s">
        <v>211</v>
      </c>
      <c r="N40" s="98" t="s">
        <v>1154</v>
      </c>
      <c r="O40" s="88" t="s">
        <v>211</v>
      </c>
      <c r="P40" s="98" t="s">
        <v>1154</v>
      </c>
      <c r="R40" s="102"/>
      <c r="S40" s="95"/>
      <c r="T40" s="88" t="s">
        <v>211</v>
      </c>
      <c r="U40" s="98" t="s">
        <v>1154</v>
      </c>
      <c r="V40" s="88" t="s">
        <v>211</v>
      </c>
      <c r="W40" s="98" t="s">
        <v>1154</v>
      </c>
      <c r="Y40" s="102"/>
      <c r="Z40" s="95"/>
      <c r="AA40" s="88" t="s">
        <v>211</v>
      </c>
      <c r="AB40" s="98" t="s">
        <v>1154</v>
      </c>
      <c r="AC40" s="88" t="s">
        <v>211</v>
      </c>
      <c r="AD40" s="98" t="s">
        <v>1154</v>
      </c>
    </row>
    <row r="41" spans="2:30" ht="31.5" customHeight="1" x14ac:dyDescent="0.3">
      <c r="B41" s="109" t="s">
        <v>1175</v>
      </c>
      <c r="D41" s="86">
        <v>15</v>
      </c>
      <c r="E41" s="61" t="s">
        <v>1158</v>
      </c>
      <c r="F41" s="91"/>
      <c r="G41" s="113"/>
      <c r="H41" s="91"/>
      <c r="I41" s="93"/>
      <c r="K41" s="86"/>
      <c r="L41" s="61"/>
      <c r="M41" s="91"/>
      <c r="N41" s="113"/>
      <c r="O41" s="91"/>
      <c r="P41" s="93"/>
      <c r="R41" s="86"/>
      <c r="S41" s="61"/>
      <c r="T41" s="91"/>
      <c r="U41" s="113"/>
      <c r="V41" s="91"/>
      <c r="W41" s="93"/>
      <c r="Y41" s="86"/>
      <c r="Z41" s="61"/>
      <c r="AA41" s="91"/>
      <c r="AB41" s="113"/>
      <c r="AC41" s="91"/>
      <c r="AD41" s="93"/>
    </row>
    <row r="42" spans="2:30" ht="31.5" customHeight="1" x14ac:dyDescent="0.3">
      <c r="B42" s="109" t="s">
        <v>1176</v>
      </c>
      <c r="D42" s="86">
        <v>15</v>
      </c>
      <c r="E42" s="61" t="s">
        <v>1158</v>
      </c>
      <c r="F42" s="91"/>
      <c r="G42" s="113"/>
      <c r="H42" s="91"/>
      <c r="I42" s="93"/>
      <c r="K42" s="86"/>
      <c r="L42" s="61"/>
      <c r="M42" s="91"/>
      <c r="N42" s="113"/>
      <c r="O42" s="91"/>
      <c r="P42" s="93"/>
      <c r="R42" s="86"/>
      <c r="S42" s="61"/>
      <c r="T42" s="91"/>
      <c r="U42" s="113"/>
      <c r="V42" s="91"/>
      <c r="W42" s="93"/>
      <c r="Y42" s="86"/>
      <c r="Z42" s="61"/>
      <c r="AA42" s="91"/>
      <c r="AB42" s="113"/>
      <c r="AC42" s="91"/>
      <c r="AD42" s="93"/>
    </row>
    <row r="43" spans="2:30" ht="31.5" customHeight="1" x14ac:dyDescent="0.3">
      <c r="B43" s="109" t="s">
        <v>1177</v>
      </c>
      <c r="D43" s="86" t="s">
        <v>1178</v>
      </c>
      <c r="E43" s="61" t="s">
        <v>1158</v>
      </c>
      <c r="F43" s="91"/>
      <c r="G43" s="113"/>
      <c r="H43" s="91"/>
      <c r="I43" s="93"/>
      <c r="K43" s="86"/>
      <c r="L43" s="61"/>
      <c r="M43" s="91"/>
      <c r="N43" s="113"/>
      <c r="O43" s="91"/>
      <c r="P43" s="93"/>
      <c r="R43" s="86"/>
      <c r="S43" s="61"/>
      <c r="T43" s="91"/>
      <c r="U43" s="113"/>
      <c r="V43" s="91"/>
      <c r="W43" s="93"/>
      <c r="Y43" s="86"/>
      <c r="Z43" s="61"/>
      <c r="AA43" s="91"/>
      <c r="AB43" s="113"/>
      <c r="AC43" s="91"/>
      <c r="AD43" s="93"/>
    </row>
    <row r="44" spans="2:30" ht="31.5" customHeight="1" x14ac:dyDescent="0.3">
      <c r="B44" s="109" t="s">
        <v>1179</v>
      </c>
      <c r="D44" s="86">
        <v>40</v>
      </c>
      <c r="E44" s="61" t="s">
        <v>1158</v>
      </c>
      <c r="F44" s="91"/>
      <c r="G44" s="113"/>
      <c r="H44" s="91"/>
      <c r="I44" s="93"/>
      <c r="K44" s="86"/>
      <c r="L44" s="61"/>
      <c r="M44" s="91"/>
      <c r="N44" s="113"/>
      <c r="O44" s="91"/>
      <c r="P44" s="93"/>
      <c r="R44" s="86"/>
      <c r="S44" s="61"/>
      <c r="T44" s="91"/>
      <c r="U44" s="113"/>
      <c r="V44" s="91"/>
      <c r="W44" s="93"/>
      <c r="Y44" s="86"/>
      <c r="Z44" s="61"/>
      <c r="AA44" s="91"/>
      <c r="AB44" s="113"/>
      <c r="AC44" s="91"/>
      <c r="AD44" s="93"/>
    </row>
    <row r="45" spans="2:30" ht="31.5" customHeight="1" x14ac:dyDescent="0.3">
      <c r="B45" s="109" t="s">
        <v>1180</v>
      </c>
      <c r="D45" s="86" t="s">
        <v>1178</v>
      </c>
      <c r="E45" s="61" t="s">
        <v>1158</v>
      </c>
      <c r="F45" s="91"/>
      <c r="G45" s="113"/>
      <c r="H45" s="91"/>
      <c r="I45" s="93"/>
      <c r="K45" s="86"/>
      <c r="L45" s="61"/>
      <c r="M45" s="91"/>
      <c r="N45" s="113"/>
      <c r="O45" s="91"/>
      <c r="P45" s="93"/>
      <c r="R45" s="86"/>
      <c r="S45" s="61"/>
      <c r="T45" s="91"/>
      <c r="U45" s="113"/>
      <c r="V45" s="91"/>
      <c r="W45" s="93"/>
      <c r="Y45" s="86"/>
      <c r="Z45" s="61"/>
      <c r="AA45" s="91"/>
      <c r="AB45" s="113"/>
      <c r="AC45" s="91"/>
      <c r="AD45" s="93"/>
    </row>
    <row r="46" spans="2:30" ht="31.5" customHeight="1" x14ac:dyDescent="0.3">
      <c r="B46" s="109" t="s">
        <v>1181</v>
      </c>
      <c r="D46" s="86">
        <v>45</v>
      </c>
      <c r="E46" s="61" t="s">
        <v>1158</v>
      </c>
      <c r="F46" s="91"/>
      <c r="G46" s="113"/>
      <c r="H46" s="91"/>
      <c r="I46" s="93"/>
      <c r="K46" s="86"/>
      <c r="L46" s="61"/>
      <c r="M46" s="91"/>
      <c r="N46" s="113"/>
      <c r="O46" s="91"/>
      <c r="P46" s="93"/>
      <c r="R46" s="86"/>
      <c r="S46" s="61"/>
      <c r="T46" s="91"/>
      <c r="U46" s="113"/>
      <c r="V46" s="91"/>
      <c r="W46" s="93"/>
      <c r="Y46" s="86"/>
      <c r="Z46" s="61"/>
      <c r="AA46" s="91"/>
      <c r="AB46" s="113"/>
      <c r="AC46" s="91"/>
      <c r="AD46" s="93"/>
    </row>
    <row r="47" spans="2:30" ht="31.5" customHeight="1" x14ac:dyDescent="0.3">
      <c r="B47" s="109" t="s">
        <v>1182</v>
      </c>
      <c r="D47" s="86"/>
      <c r="E47" s="61" t="s">
        <v>1158</v>
      </c>
      <c r="F47" s="91"/>
      <c r="G47" s="113"/>
      <c r="H47" s="91"/>
      <c r="I47" s="93"/>
      <c r="K47" s="86"/>
      <c r="L47" s="61"/>
      <c r="M47" s="91"/>
      <c r="N47" s="113"/>
      <c r="O47" s="91"/>
      <c r="P47" s="93"/>
      <c r="R47" s="86"/>
      <c r="S47" s="61"/>
      <c r="T47" s="91"/>
      <c r="U47" s="113"/>
      <c r="V47" s="91"/>
      <c r="W47" s="93"/>
      <c r="Y47" s="86"/>
      <c r="Z47" s="61"/>
      <c r="AA47" s="91"/>
      <c r="AB47" s="113"/>
      <c r="AC47" s="91"/>
      <c r="AD47" s="93"/>
    </row>
    <row r="48" spans="2:30" ht="31.5" customHeight="1" x14ac:dyDescent="0.3">
      <c r="B48" s="367" t="s">
        <v>1170</v>
      </c>
      <c r="D48" s="86">
        <v>57</v>
      </c>
      <c r="E48" s="61" t="s">
        <v>1158</v>
      </c>
      <c r="F48" s="91"/>
      <c r="G48" s="113"/>
      <c r="H48" s="91"/>
      <c r="I48" s="93"/>
      <c r="K48" s="86"/>
      <c r="L48" s="61"/>
      <c r="M48" s="91"/>
      <c r="N48" s="113"/>
      <c r="O48" s="91"/>
      <c r="P48" s="93"/>
      <c r="R48" s="86"/>
      <c r="S48" s="61"/>
      <c r="T48" s="91"/>
      <c r="U48" s="113"/>
      <c r="V48" s="91"/>
      <c r="W48" s="93"/>
      <c r="Y48" s="86"/>
      <c r="Z48" s="61"/>
      <c r="AA48" s="91"/>
      <c r="AB48" s="113"/>
      <c r="AC48" s="91"/>
      <c r="AD48" s="93"/>
    </row>
    <row r="49" spans="2:30" ht="31.5" customHeight="1" x14ac:dyDescent="0.3">
      <c r="B49" s="367" t="s">
        <v>1171</v>
      </c>
      <c r="D49" s="86">
        <v>68</v>
      </c>
      <c r="E49" s="61" t="s">
        <v>1158</v>
      </c>
      <c r="F49" s="91"/>
      <c r="G49" s="113"/>
      <c r="H49" s="91"/>
      <c r="I49" s="93"/>
      <c r="K49" s="86"/>
      <c r="L49" s="61"/>
      <c r="M49" s="91"/>
      <c r="N49" s="113"/>
      <c r="O49" s="91"/>
      <c r="P49" s="93"/>
      <c r="R49" s="86"/>
      <c r="S49" s="61"/>
      <c r="T49" s="91"/>
      <c r="U49" s="113"/>
      <c r="V49" s="91"/>
      <c r="W49" s="93"/>
      <c r="Y49" s="86"/>
      <c r="Z49" s="61"/>
      <c r="AA49" s="91"/>
      <c r="AB49" s="113"/>
      <c r="AC49" s="91"/>
      <c r="AD49" s="93"/>
    </row>
    <row r="50" spans="2:30" ht="31.5" customHeight="1" x14ac:dyDescent="0.3">
      <c r="B50" s="367" t="s">
        <v>1172</v>
      </c>
      <c r="D50" s="86">
        <v>85</v>
      </c>
      <c r="E50" s="61" t="s">
        <v>1158</v>
      </c>
      <c r="F50" s="91"/>
      <c r="G50" s="113"/>
      <c r="H50" s="91"/>
      <c r="I50" s="93"/>
      <c r="K50" s="86"/>
      <c r="L50" s="61"/>
      <c r="M50" s="91"/>
      <c r="N50" s="113"/>
      <c r="O50" s="91"/>
      <c r="P50" s="93"/>
      <c r="R50" s="86"/>
      <c r="S50" s="61"/>
      <c r="T50" s="91"/>
      <c r="U50" s="113"/>
      <c r="V50" s="91"/>
      <c r="W50" s="93"/>
      <c r="Y50" s="86"/>
      <c r="Z50" s="61"/>
      <c r="AA50" s="91"/>
      <c r="AB50" s="113"/>
      <c r="AC50" s="91"/>
      <c r="AD50" s="93"/>
    </row>
    <row r="51" spans="2:30" ht="31.5" customHeight="1" x14ac:dyDescent="0.3">
      <c r="B51" s="109" t="s">
        <v>1183</v>
      </c>
      <c r="D51" s="86">
        <v>75</v>
      </c>
      <c r="E51" s="61" t="s">
        <v>1158</v>
      </c>
      <c r="F51" s="91"/>
      <c r="G51" s="113"/>
      <c r="H51" s="91"/>
      <c r="I51" s="93"/>
      <c r="K51" s="86"/>
      <c r="L51" s="61"/>
      <c r="M51" s="91"/>
      <c r="N51" s="113"/>
      <c r="O51" s="91"/>
      <c r="P51" s="93"/>
      <c r="R51" s="86"/>
      <c r="S51" s="61"/>
      <c r="T51" s="91"/>
      <c r="U51" s="113"/>
      <c r="V51" s="91"/>
      <c r="W51" s="93"/>
      <c r="Y51" s="86"/>
      <c r="Z51" s="61"/>
      <c r="AA51" s="91"/>
      <c r="AB51" s="113"/>
      <c r="AC51" s="91"/>
      <c r="AD51" s="93"/>
    </row>
    <row r="52" spans="2:30" ht="31.5" customHeight="1" x14ac:dyDescent="0.3">
      <c r="B52" s="109" t="s">
        <v>1184</v>
      </c>
      <c r="D52" s="86" t="s">
        <v>1185</v>
      </c>
      <c r="E52" s="61" t="s">
        <v>1158</v>
      </c>
      <c r="F52" s="91"/>
      <c r="G52" s="113"/>
      <c r="H52" s="91"/>
      <c r="I52" s="93"/>
      <c r="K52" s="86"/>
      <c r="L52" s="61"/>
      <c r="M52" s="91"/>
      <c r="N52" s="113"/>
      <c r="O52" s="91"/>
      <c r="P52" s="93"/>
      <c r="R52" s="86"/>
      <c r="S52" s="61"/>
      <c r="T52" s="91"/>
      <c r="U52" s="113"/>
      <c r="V52" s="91"/>
      <c r="W52" s="93"/>
      <c r="Y52" s="86"/>
      <c r="Z52" s="61"/>
      <c r="AA52" s="91"/>
      <c r="AB52" s="113"/>
      <c r="AC52" s="91"/>
      <c r="AD52" s="93"/>
    </row>
    <row r="53" spans="2:30" ht="31.5" customHeight="1" x14ac:dyDescent="0.3">
      <c r="B53" s="109" t="s">
        <v>1186</v>
      </c>
      <c r="D53" s="86" t="s">
        <v>1185</v>
      </c>
      <c r="E53" s="61" t="s">
        <v>1158</v>
      </c>
      <c r="F53" s="91"/>
      <c r="G53" s="113"/>
      <c r="H53" s="91"/>
      <c r="I53" s="93"/>
      <c r="K53" s="86"/>
      <c r="L53" s="61"/>
      <c r="M53" s="91"/>
      <c r="N53" s="113"/>
      <c r="O53" s="91"/>
      <c r="P53" s="93"/>
      <c r="R53" s="86"/>
      <c r="S53" s="61"/>
      <c r="T53" s="91"/>
      <c r="U53" s="113"/>
      <c r="V53" s="91"/>
      <c r="W53" s="93"/>
      <c r="Y53" s="86"/>
      <c r="Z53" s="61"/>
      <c r="AA53" s="91"/>
      <c r="AB53" s="113"/>
      <c r="AC53" s="91"/>
      <c r="AD53" s="93"/>
    </row>
    <row r="54" spans="2:30" ht="30" x14ac:dyDescent="0.3">
      <c r="B54" s="111" t="s">
        <v>1187</v>
      </c>
      <c r="D54" s="102"/>
      <c r="E54" s="95"/>
      <c r="F54" s="88" t="s">
        <v>211</v>
      </c>
      <c r="G54" s="98" t="s">
        <v>1154</v>
      </c>
      <c r="H54" s="88" t="s">
        <v>211</v>
      </c>
      <c r="I54" s="98" t="s">
        <v>1154</v>
      </c>
      <c r="K54" s="102"/>
      <c r="L54" s="95"/>
      <c r="M54" s="88" t="s">
        <v>211</v>
      </c>
      <c r="N54" s="98" t="s">
        <v>1154</v>
      </c>
      <c r="O54" s="88" t="s">
        <v>211</v>
      </c>
      <c r="P54" s="98" t="s">
        <v>1154</v>
      </c>
      <c r="R54" s="102"/>
      <c r="S54" s="95"/>
      <c r="T54" s="88" t="s">
        <v>211</v>
      </c>
      <c r="U54" s="98" t="s">
        <v>1154</v>
      </c>
      <c r="V54" s="88" t="s">
        <v>211</v>
      </c>
      <c r="W54" s="98" t="s">
        <v>1154</v>
      </c>
      <c r="Y54" s="102"/>
      <c r="Z54" s="95"/>
      <c r="AA54" s="88" t="s">
        <v>211</v>
      </c>
      <c r="AB54" s="98" t="s">
        <v>1154</v>
      </c>
      <c r="AC54" s="88" t="s">
        <v>211</v>
      </c>
      <c r="AD54" s="98" t="s">
        <v>1154</v>
      </c>
    </row>
    <row r="55" spans="2:30" ht="30" customHeight="1" x14ac:dyDescent="0.3">
      <c r="B55" s="109" t="s">
        <v>1188</v>
      </c>
      <c r="D55" s="87">
        <v>0</v>
      </c>
      <c r="E55" s="363">
        <v>35</v>
      </c>
      <c r="F55" s="91"/>
      <c r="G55" s="115"/>
      <c r="H55" s="91"/>
      <c r="I55" s="94"/>
      <c r="K55" s="87"/>
      <c r="L55" s="62"/>
      <c r="M55" s="91"/>
      <c r="N55" s="115"/>
      <c r="O55" s="91"/>
      <c r="P55" s="94"/>
      <c r="R55" s="87"/>
      <c r="S55" s="62"/>
      <c r="T55" s="91"/>
      <c r="U55" s="115"/>
      <c r="V55" s="91"/>
      <c r="W55" s="94"/>
      <c r="Y55" s="87"/>
      <c r="Z55" s="62"/>
      <c r="AA55" s="91"/>
      <c r="AB55" s="115"/>
      <c r="AC55" s="91"/>
      <c r="AD55" s="94"/>
    </row>
    <row r="56" spans="2:30" ht="30" customHeight="1" x14ac:dyDescent="0.3">
      <c r="B56" s="109" t="s">
        <v>1189</v>
      </c>
      <c r="D56" s="87" t="s">
        <v>1190</v>
      </c>
      <c r="E56" s="363">
        <v>35</v>
      </c>
      <c r="F56" s="91"/>
      <c r="G56" s="115"/>
      <c r="H56" s="91"/>
      <c r="I56" s="94"/>
      <c r="K56" s="87"/>
      <c r="L56" s="62"/>
      <c r="M56" s="91"/>
      <c r="N56" s="115"/>
      <c r="O56" s="91"/>
      <c r="P56" s="94"/>
      <c r="R56" s="87"/>
      <c r="S56" s="62"/>
      <c r="T56" s="91"/>
      <c r="U56" s="115"/>
      <c r="V56" s="91"/>
      <c r="W56" s="94"/>
      <c r="Y56" s="87"/>
      <c r="Z56" s="62"/>
      <c r="AA56" s="91"/>
      <c r="AB56" s="115"/>
      <c r="AC56" s="91"/>
      <c r="AD56" s="94"/>
    </row>
    <row r="57" spans="2:30" ht="30" x14ac:dyDescent="0.3">
      <c r="B57" s="111" t="s">
        <v>1191</v>
      </c>
      <c r="C57" s="89"/>
      <c r="D57" s="102"/>
      <c r="E57" s="95"/>
      <c r="F57" s="88" t="s">
        <v>211</v>
      </c>
      <c r="G57" s="98" t="s">
        <v>1154</v>
      </c>
      <c r="H57" s="88" t="s">
        <v>211</v>
      </c>
      <c r="I57" s="98" t="s">
        <v>1154</v>
      </c>
      <c r="J57" s="89"/>
      <c r="K57" s="102"/>
      <c r="L57" s="95"/>
      <c r="M57" s="88" t="s">
        <v>211</v>
      </c>
      <c r="N57" s="98" t="s">
        <v>1154</v>
      </c>
      <c r="O57" s="88" t="s">
        <v>211</v>
      </c>
      <c r="P57" s="98" t="s">
        <v>1154</v>
      </c>
      <c r="Q57" s="89"/>
      <c r="R57" s="102"/>
      <c r="S57" s="95"/>
      <c r="T57" s="88" t="s">
        <v>211</v>
      </c>
      <c r="U57" s="98" t="s">
        <v>1154</v>
      </c>
      <c r="V57" s="88" t="s">
        <v>211</v>
      </c>
      <c r="W57" s="98" t="s">
        <v>1154</v>
      </c>
      <c r="X57" s="89"/>
      <c r="Y57" s="102"/>
      <c r="Z57" s="95"/>
      <c r="AA57" s="88" t="s">
        <v>211</v>
      </c>
      <c r="AB57" s="98" t="s">
        <v>1154</v>
      </c>
      <c r="AC57" s="88" t="s">
        <v>211</v>
      </c>
      <c r="AD57" s="98" t="s">
        <v>1154</v>
      </c>
    </row>
    <row r="58" spans="2:30" ht="35.25" customHeight="1" x14ac:dyDescent="0.3">
      <c r="B58" s="109" t="s">
        <v>1192</v>
      </c>
      <c r="C58" s="89"/>
      <c r="D58" s="86" t="s">
        <v>1193</v>
      </c>
      <c r="E58" s="365">
        <v>105</v>
      </c>
      <c r="F58" s="91"/>
      <c r="G58" s="115"/>
      <c r="H58" s="91"/>
      <c r="I58" s="94"/>
      <c r="J58" s="89"/>
      <c r="K58" s="86"/>
      <c r="L58" s="62"/>
      <c r="M58" s="91"/>
      <c r="N58" s="115"/>
      <c r="O58" s="91"/>
      <c r="P58" s="94"/>
      <c r="Q58" s="89"/>
      <c r="R58" s="86"/>
      <c r="S58" s="62"/>
      <c r="T58" s="91"/>
      <c r="U58" s="115"/>
      <c r="V58" s="91"/>
      <c r="W58" s="94"/>
      <c r="X58" s="89"/>
      <c r="Y58" s="86"/>
      <c r="Z58" s="62"/>
      <c r="AA58" s="91"/>
      <c r="AB58" s="115"/>
      <c r="AC58" s="91"/>
      <c r="AD58" s="94"/>
    </row>
    <row r="59" spans="2:30" ht="35.25" customHeight="1" x14ac:dyDescent="0.3">
      <c r="B59" s="109" t="s">
        <v>1194</v>
      </c>
      <c r="C59" s="89"/>
      <c r="D59" s="86" t="s">
        <v>1193</v>
      </c>
      <c r="E59" s="365">
        <v>105</v>
      </c>
      <c r="F59" s="91"/>
      <c r="G59" s="115"/>
      <c r="H59" s="91"/>
      <c r="I59" s="94"/>
      <c r="J59" s="89"/>
      <c r="K59" s="86"/>
      <c r="L59" s="62"/>
      <c r="M59" s="91"/>
      <c r="N59" s="115"/>
      <c r="O59" s="91"/>
      <c r="P59" s="94"/>
      <c r="Q59" s="89"/>
      <c r="R59" s="86"/>
      <c r="S59" s="62"/>
      <c r="T59" s="91"/>
      <c r="U59" s="115"/>
      <c r="V59" s="91"/>
      <c r="W59" s="94"/>
      <c r="X59" s="89"/>
      <c r="Y59" s="86"/>
      <c r="Z59" s="62"/>
      <c r="AA59" s="91"/>
      <c r="AB59" s="115"/>
      <c r="AC59" s="91"/>
      <c r="AD59" s="94"/>
    </row>
    <row r="60" spans="2:30" ht="35.25" customHeight="1" x14ac:dyDescent="0.3">
      <c r="B60" s="109" t="s">
        <v>1195</v>
      </c>
      <c r="D60" s="86">
        <v>130</v>
      </c>
      <c r="E60" s="365">
        <v>105</v>
      </c>
      <c r="F60" s="91"/>
      <c r="G60" s="115"/>
      <c r="H60" s="91"/>
      <c r="I60" s="94"/>
      <c r="K60" s="86"/>
      <c r="L60" s="62"/>
      <c r="M60" s="91"/>
      <c r="N60" s="115"/>
      <c r="O60" s="91"/>
      <c r="P60" s="94"/>
      <c r="R60" s="86"/>
      <c r="S60" s="62"/>
      <c r="T60" s="91"/>
      <c r="U60" s="115"/>
      <c r="V60" s="91"/>
      <c r="W60" s="94"/>
      <c r="Y60" s="86"/>
      <c r="Z60" s="62"/>
      <c r="AA60" s="91"/>
      <c r="AB60" s="115"/>
      <c r="AC60" s="91"/>
      <c r="AD60" s="94"/>
    </row>
    <row r="61" spans="2:30" ht="35.25" customHeight="1" x14ac:dyDescent="0.3">
      <c r="B61" s="109" t="s">
        <v>1196</v>
      </c>
      <c r="D61" s="86" t="s">
        <v>1178</v>
      </c>
      <c r="E61" s="365">
        <v>210</v>
      </c>
      <c r="F61" s="91"/>
      <c r="G61" s="115"/>
      <c r="H61" s="91"/>
      <c r="I61" s="94"/>
      <c r="K61" s="86"/>
      <c r="L61" s="62"/>
      <c r="M61" s="91"/>
      <c r="N61" s="115"/>
      <c r="O61" s="91"/>
      <c r="P61" s="94"/>
      <c r="R61" s="86"/>
      <c r="S61" s="62"/>
      <c r="T61" s="91"/>
      <c r="U61" s="115"/>
      <c r="V61" s="91"/>
      <c r="W61" s="94"/>
      <c r="Y61" s="86"/>
      <c r="Z61" s="62"/>
      <c r="AA61" s="91"/>
      <c r="AB61" s="115"/>
      <c r="AC61" s="91"/>
      <c r="AD61" s="94"/>
    </row>
    <row r="62" spans="2:30" ht="30" x14ac:dyDescent="0.3">
      <c r="B62" s="111" t="s">
        <v>1197</v>
      </c>
      <c r="D62" s="102"/>
      <c r="E62" s="95"/>
      <c r="F62" s="88" t="s">
        <v>211</v>
      </c>
      <c r="G62" s="98" t="s">
        <v>1154</v>
      </c>
      <c r="H62" s="88" t="s">
        <v>211</v>
      </c>
      <c r="I62" s="98" t="s">
        <v>1154</v>
      </c>
      <c r="K62" s="102"/>
      <c r="L62" s="95"/>
      <c r="M62" s="88" t="s">
        <v>211</v>
      </c>
      <c r="N62" s="98" t="s">
        <v>1154</v>
      </c>
      <c r="O62" s="88" t="s">
        <v>211</v>
      </c>
      <c r="P62" s="98" t="s">
        <v>1154</v>
      </c>
      <c r="R62" s="102"/>
      <c r="S62" s="95"/>
      <c r="T62" s="88" t="s">
        <v>211</v>
      </c>
      <c r="U62" s="98" t="s">
        <v>1154</v>
      </c>
      <c r="V62" s="88" t="s">
        <v>211</v>
      </c>
      <c r="W62" s="98" t="s">
        <v>1154</v>
      </c>
      <c r="Y62" s="102"/>
      <c r="Z62" s="95"/>
      <c r="AA62" s="88" t="s">
        <v>211</v>
      </c>
      <c r="AB62" s="98" t="s">
        <v>1154</v>
      </c>
      <c r="AC62" s="88" t="s">
        <v>211</v>
      </c>
      <c r="AD62" s="98" t="s">
        <v>1154</v>
      </c>
    </row>
    <row r="63" spans="2:30" ht="39" customHeight="1" x14ac:dyDescent="0.3">
      <c r="B63" s="109" t="s">
        <v>1198</v>
      </c>
      <c r="D63" s="87" t="s">
        <v>1158</v>
      </c>
      <c r="E63" s="62" t="s">
        <v>1158</v>
      </c>
      <c r="F63" s="91"/>
      <c r="G63" s="115"/>
      <c r="H63" s="91"/>
      <c r="I63" s="94"/>
      <c r="K63" s="87"/>
      <c r="L63" s="62"/>
      <c r="M63" s="91"/>
      <c r="N63" s="115"/>
      <c r="O63" s="91"/>
      <c r="P63" s="94"/>
      <c r="R63" s="87"/>
      <c r="S63" s="62"/>
      <c r="T63" s="91"/>
      <c r="U63" s="115"/>
      <c r="V63" s="91"/>
      <c r="W63" s="94"/>
      <c r="Y63" s="87"/>
      <c r="Z63" s="62"/>
      <c r="AA63" s="91"/>
      <c r="AB63" s="115"/>
      <c r="AC63" s="91"/>
      <c r="AD63" s="94"/>
    </row>
    <row r="64" spans="2:30" ht="39" customHeight="1" x14ac:dyDescent="0.3">
      <c r="B64" s="109" t="s">
        <v>1199</v>
      </c>
      <c r="D64" s="87" t="s">
        <v>1185</v>
      </c>
      <c r="E64" s="62" t="s">
        <v>1158</v>
      </c>
      <c r="F64" s="91"/>
      <c r="G64" s="115"/>
      <c r="H64" s="91"/>
      <c r="I64" s="94"/>
      <c r="K64" s="87"/>
      <c r="L64" s="62"/>
      <c r="M64" s="91"/>
      <c r="N64" s="115"/>
      <c r="O64" s="91"/>
      <c r="P64" s="94"/>
      <c r="R64" s="87"/>
      <c r="S64" s="62"/>
      <c r="T64" s="91"/>
      <c r="U64" s="115"/>
      <c r="V64" s="91"/>
      <c r="W64" s="94"/>
      <c r="Y64" s="87"/>
      <c r="Z64" s="62"/>
      <c r="AA64" s="91"/>
      <c r="AB64" s="115"/>
      <c r="AC64" s="91"/>
      <c r="AD64" s="94"/>
    </row>
    <row r="65" spans="2:30" x14ac:dyDescent="0.3">
      <c r="B65" s="118" t="s">
        <v>1200</v>
      </c>
      <c r="C65" s="99"/>
      <c r="D65" s="103"/>
      <c r="E65" s="96"/>
      <c r="F65" s="96"/>
      <c r="G65" s="97"/>
      <c r="H65" s="97"/>
      <c r="I65" s="97"/>
      <c r="J65" s="99"/>
      <c r="K65" s="103"/>
      <c r="L65" s="96"/>
      <c r="M65" s="96"/>
      <c r="N65" s="97"/>
      <c r="O65" s="97"/>
      <c r="P65" s="97"/>
      <c r="Q65" s="99"/>
      <c r="R65" s="103"/>
      <c r="S65" s="96"/>
      <c r="T65" s="96"/>
      <c r="U65" s="97"/>
      <c r="V65" s="97"/>
      <c r="W65" s="97"/>
      <c r="X65" s="99"/>
      <c r="Y65" s="103"/>
      <c r="Z65" s="96"/>
      <c r="AA65" s="96"/>
      <c r="AB65" s="97"/>
      <c r="AC65" s="97"/>
      <c r="AD65" s="97"/>
    </row>
    <row r="66" spans="2:30" ht="39" customHeight="1" x14ac:dyDescent="0.3">
      <c r="B66" s="212" t="s">
        <v>1201</v>
      </c>
      <c r="D66" s="87" t="s">
        <v>1158</v>
      </c>
      <c r="E66" s="62" t="s">
        <v>1158</v>
      </c>
      <c r="F66" s="91"/>
      <c r="G66" s="115"/>
      <c r="H66" s="91"/>
      <c r="I66" s="94"/>
      <c r="K66" s="87"/>
      <c r="L66" s="62"/>
      <c r="M66" s="91"/>
      <c r="N66" s="115"/>
      <c r="O66" s="91"/>
      <c r="P66" s="94"/>
      <c r="R66" s="87"/>
      <c r="S66" s="62"/>
      <c r="T66" s="91"/>
      <c r="U66" s="115"/>
      <c r="V66" s="91"/>
      <c r="W66" s="94"/>
      <c r="Y66" s="87"/>
      <c r="Z66" s="62"/>
      <c r="AA66" s="91"/>
      <c r="AB66" s="115"/>
      <c r="AC66" s="91"/>
      <c r="AD66" s="94"/>
    </row>
  </sheetData>
  <mergeCells count="61">
    <mergeCell ref="Y20:Z20"/>
    <mergeCell ref="AA20:AD20"/>
    <mergeCell ref="Y21:Z21"/>
    <mergeCell ref="AA21:AD21"/>
    <mergeCell ref="AA17:AB17"/>
    <mergeCell ref="AC17:AD17"/>
    <mergeCell ref="Y18:Z18"/>
    <mergeCell ref="AA18:AD18"/>
    <mergeCell ref="Y19:Z19"/>
    <mergeCell ref="AA19:AD19"/>
    <mergeCell ref="R19:S19"/>
    <mergeCell ref="T19:W19"/>
    <mergeCell ref="R20:S20"/>
    <mergeCell ref="T20:W20"/>
    <mergeCell ref="R21:S21"/>
    <mergeCell ref="T21:W21"/>
    <mergeCell ref="T17:U17"/>
    <mergeCell ref="V17:W17"/>
    <mergeCell ref="T16:W16"/>
    <mergeCell ref="R18:S18"/>
    <mergeCell ref="T18:W18"/>
    <mergeCell ref="M21:P21"/>
    <mergeCell ref="F17:G17"/>
    <mergeCell ref="H17:I17"/>
    <mergeCell ref="F19:I19"/>
    <mergeCell ref="F20:I20"/>
    <mergeCell ref="F21:I21"/>
    <mergeCell ref="F18:I18"/>
    <mergeCell ref="M17:N17"/>
    <mergeCell ref="O17:P17"/>
    <mergeCell ref="M18:P18"/>
    <mergeCell ref="M19:P19"/>
    <mergeCell ref="M20:P20"/>
    <mergeCell ref="D14:E14"/>
    <mergeCell ref="F14:I14"/>
    <mergeCell ref="K14:L14"/>
    <mergeCell ref="D15:E15"/>
    <mergeCell ref="K15:L15"/>
    <mergeCell ref="D19:E19"/>
    <mergeCell ref="D20:E20"/>
    <mergeCell ref="D21:E21"/>
    <mergeCell ref="D18:E18"/>
    <mergeCell ref="K18:L18"/>
    <mergeCell ref="K19:L19"/>
    <mergeCell ref="K20:L20"/>
    <mergeCell ref="K21:L21"/>
    <mergeCell ref="AA16:AD16"/>
    <mergeCell ref="F12:I12"/>
    <mergeCell ref="F15:I15"/>
    <mergeCell ref="F16:I16"/>
    <mergeCell ref="M16:P16"/>
    <mergeCell ref="M14:P14"/>
    <mergeCell ref="M15:P15"/>
    <mergeCell ref="R14:S14"/>
    <mergeCell ref="T14:W14"/>
    <mergeCell ref="R15:S15"/>
    <mergeCell ref="T15:W15"/>
    <mergeCell ref="Y14:Z14"/>
    <mergeCell ref="AA14:AD14"/>
    <mergeCell ref="Y15:Z15"/>
    <mergeCell ref="AA15:AD15"/>
  </mergeCells>
  <dataValidations count="3">
    <dataValidation type="list" allowBlank="1" showInputMessage="1" sqref="D18:F21 M18:M21 T18:T21 AA18:AA21" xr:uid="{F6A4BA07-FBB2-4572-A712-A9888E0FC2C6}">
      <formula1>"Once Every 12 months,Once Every 24 months"</formula1>
    </dataValidation>
    <dataValidation type="list" allowBlank="1" showInputMessage="1" sqref="F23:F25 H23:H25 H27:H28 F27:F28 F30:F39 H30:H39 F41:F53 H41:H53 F55:F56 H55:H56 H58:H61 F58:F61 F63:F64 H63:H64 F66 H66 M23:M25 O23:O25 O27:O28 M27:M28 M30:M39 O30:O39 M41:M53 O41:O53 M55:M56 O55:O56 O58:O61 M58:M61 M63:M64 O63:O64 M66 O66 T23:T25 V23:V25 V27:V28 T27:T28 T30:T39 V30:V39 T41:T53 V41:V53 AA63:AA64 AC63:AC64 AA66 AC66 T63:T64 V63:V64 T66 V66 T55:T56 V55:V56 V58:V61 T58:T61 AA23:AA25 AC23:AC25 AC27:AC28 AA27:AA28 AA30:AA39 AC30:AC39 AA41:AA53 AC41:AC53 AA55:AA56 AC55:AC56 AC58:AC61 AA58:AA61" xr:uid="{E1F11299-0F26-41F9-AFE8-BE2AB46963B1}">
      <formula1>"Matched,N/A"</formula1>
    </dataValidation>
    <dataValidation type="list" allowBlank="1" showInputMessage="1" sqref="F16:I16 AA16:AD16 T16:W16 M16:P16" xr:uid="{2A6CAA2D-D457-4816-829A-169130049583}">
      <formula1>#REF!</formula1>
    </dataValidation>
  </dataValidations>
  <pageMargins left="0.2" right="0.2" top="0.25" bottom="0.5" header="0.3" footer="0.3"/>
  <pageSetup scale="49" orientation="portrait" r:id="rId1"/>
  <headerFooter>
    <oddFooter>&amp;L&amp;A&amp;CPage &amp;P of &amp;N</oddFooter>
  </headerFooter>
  <colBreaks count="3" manualBreakCount="3">
    <brk id="9" max="1048575" man="1"/>
    <brk id="16" max="1048575" man="1"/>
    <brk id="23" max="1048575" man="1"/>
  </col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0B56-5FE3-48F0-981E-BD741F45DE2D}">
  <sheetPr codeName="Sheet9">
    <tabColor theme="5" tint="0.79998168889431442"/>
  </sheetPr>
  <dimension ref="B1:E42"/>
  <sheetViews>
    <sheetView topLeftCell="A12" workbookViewId="0">
      <selection activeCell="F8" sqref="F8"/>
    </sheetView>
  </sheetViews>
  <sheetFormatPr defaultColWidth="8.875" defaultRowHeight="16.5" x14ac:dyDescent="0.3"/>
  <cols>
    <col min="1" max="1" width="1.5" style="1" customWidth="1"/>
    <col min="2" max="2" width="31.625" style="1" customWidth="1"/>
    <col min="3" max="3" width="27" style="1" customWidth="1"/>
    <col min="4" max="4" width="26.5" style="1" customWidth="1"/>
    <col min="5" max="5" width="38.625" style="1" bestFit="1" customWidth="1"/>
    <col min="6" max="16384" width="8.875" style="1"/>
  </cols>
  <sheetData>
    <row r="1" spans="2:5" s="22" customFormat="1" ht="17.25" x14ac:dyDescent="0.3">
      <c r="B1" s="20" t="str">
        <f>INPUT!$C$3</f>
        <v>Albemarle</v>
      </c>
    </row>
    <row r="2" spans="2:5" s="22" customFormat="1" ht="17.25" x14ac:dyDescent="0.3">
      <c r="B2" s="20" t="str">
        <f>INPUT!$D$11</f>
        <v>RFP#&lt;######&gt;</v>
      </c>
    </row>
    <row r="3" spans="2:5" s="22" customFormat="1" ht="17.25" x14ac:dyDescent="0.3">
      <c r="B3" s="20" t="str">
        <f>INPUT!$C$23</f>
        <v>Vision</v>
      </c>
    </row>
    <row r="4" spans="2:5" s="22" customFormat="1" ht="17.25" x14ac:dyDescent="0.3">
      <c r="B4" s="23" t="str">
        <f>INPUT!F50</f>
        <v>Technical Proposal Form 6.0 - Large Retail Chains - Vision</v>
      </c>
    </row>
    <row r="5" spans="2:5" ht="20.25" x14ac:dyDescent="0.3">
      <c r="B5" s="8"/>
    </row>
    <row r="7" spans="2:5" ht="17.25" thickBot="1" x14ac:dyDescent="0.35">
      <c r="B7" s="449" t="s">
        <v>1202</v>
      </c>
      <c r="C7" s="449"/>
      <c r="D7" s="449"/>
      <c r="E7" s="449"/>
    </row>
    <row r="8" spans="2:5" ht="18" customHeight="1" thickTop="1" x14ac:dyDescent="0.3">
      <c r="B8" s="450" t="s">
        <v>1203</v>
      </c>
      <c r="C8" s="450"/>
      <c r="D8" s="450"/>
      <c r="E8" s="450"/>
    </row>
    <row r="9" spans="2:5" ht="17.25" thickBot="1" x14ac:dyDescent="0.35">
      <c r="B9" s="451" t="s">
        <v>1204</v>
      </c>
      <c r="C9" s="451"/>
      <c r="D9" s="451"/>
      <c r="E9" s="451"/>
    </row>
    <row r="10" spans="2:5" ht="17.25" thickBot="1" x14ac:dyDescent="0.35"/>
    <row r="11" spans="2:5" ht="17.25" thickBot="1" x14ac:dyDescent="0.35">
      <c r="B11" s="12" t="s">
        <v>208</v>
      </c>
      <c r="C11" s="424">
        <f>'Instructions &amp; Info'!$C$57</f>
        <v>0</v>
      </c>
      <c r="D11" s="425"/>
    </row>
    <row r="12" spans="2:5" ht="13.5" customHeight="1" x14ac:dyDescent="0.3"/>
    <row r="13" spans="2:5" ht="34.5" customHeight="1" x14ac:dyDescent="0.3">
      <c r="B13" s="146" t="s">
        <v>435</v>
      </c>
      <c r="C13" s="155" t="s">
        <v>408</v>
      </c>
      <c r="D13" s="155" t="s">
        <v>1205</v>
      </c>
      <c r="E13" s="452" t="s">
        <v>1206</v>
      </c>
    </row>
    <row r="14" spans="2:5" ht="17.25" thickBot="1" x14ac:dyDescent="0.35">
      <c r="B14" s="147"/>
      <c r="C14" s="148"/>
      <c r="D14" s="148"/>
      <c r="E14" s="453"/>
    </row>
    <row r="15" spans="2:5" ht="17.25" thickTop="1" x14ac:dyDescent="0.3">
      <c r="B15" s="176" t="s">
        <v>1207</v>
      </c>
      <c r="C15" s="149" t="s">
        <v>1208</v>
      </c>
      <c r="D15" s="149" t="s">
        <v>1208</v>
      </c>
      <c r="E15" s="149"/>
    </row>
    <row r="16" spans="2:5" x14ac:dyDescent="0.3">
      <c r="B16" s="177" t="s">
        <v>1209</v>
      </c>
      <c r="C16" s="81" t="s">
        <v>1208</v>
      </c>
      <c r="D16" s="81" t="s">
        <v>1208</v>
      </c>
      <c r="E16" s="81"/>
    </row>
    <row r="17" spans="2:5" x14ac:dyDescent="0.3">
      <c r="B17" s="177" t="s">
        <v>1210</v>
      </c>
      <c r="C17" s="81" t="s">
        <v>1208</v>
      </c>
      <c r="D17" s="81" t="s">
        <v>1208</v>
      </c>
      <c r="E17" s="81"/>
    </row>
    <row r="18" spans="2:5" x14ac:dyDescent="0.3">
      <c r="B18" s="177" t="s">
        <v>1211</v>
      </c>
      <c r="C18" s="81" t="s">
        <v>1208</v>
      </c>
      <c r="D18" s="81" t="s">
        <v>1208</v>
      </c>
      <c r="E18" s="81"/>
    </row>
    <row r="19" spans="2:5" x14ac:dyDescent="0.3">
      <c r="B19" s="177" t="s">
        <v>1212</v>
      </c>
      <c r="C19" s="81" t="s">
        <v>1208</v>
      </c>
      <c r="D19" s="81" t="s">
        <v>1208</v>
      </c>
      <c r="E19" s="81"/>
    </row>
    <row r="20" spans="2:5" x14ac:dyDescent="0.3">
      <c r="B20" s="177" t="s">
        <v>1213</v>
      </c>
      <c r="C20" s="81" t="s">
        <v>1208</v>
      </c>
      <c r="D20" s="81" t="s">
        <v>1208</v>
      </c>
      <c r="E20" s="81"/>
    </row>
    <row r="21" spans="2:5" x14ac:dyDescent="0.3">
      <c r="B21" s="177" t="s">
        <v>1214</v>
      </c>
      <c r="C21" s="81" t="s">
        <v>1208</v>
      </c>
      <c r="D21" s="81" t="s">
        <v>1208</v>
      </c>
      <c r="E21" s="81"/>
    </row>
    <row r="22" spans="2:5" x14ac:dyDescent="0.3">
      <c r="B22" s="177" t="s">
        <v>1215</v>
      </c>
      <c r="C22" s="81" t="s">
        <v>1208</v>
      </c>
      <c r="D22" s="81" t="s">
        <v>1208</v>
      </c>
      <c r="E22" s="81"/>
    </row>
    <row r="23" spans="2:5" x14ac:dyDescent="0.3">
      <c r="B23" s="177" t="s">
        <v>1216</v>
      </c>
      <c r="C23" s="81" t="s">
        <v>1208</v>
      </c>
      <c r="D23" s="81" t="s">
        <v>1208</v>
      </c>
      <c r="E23" s="81"/>
    </row>
    <row r="24" spans="2:5" x14ac:dyDescent="0.3">
      <c r="B24" s="177" t="s">
        <v>1217</v>
      </c>
      <c r="C24" s="81" t="s">
        <v>1208</v>
      </c>
      <c r="D24" s="81" t="s">
        <v>1208</v>
      </c>
      <c r="E24" s="81"/>
    </row>
    <row r="25" spans="2:5" x14ac:dyDescent="0.3">
      <c r="B25" s="177" t="s">
        <v>1218</v>
      </c>
      <c r="C25" s="81" t="s">
        <v>1208</v>
      </c>
      <c r="D25" s="81" t="s">
        <v>1208</v>
      </c>
      <c r="E25" s="81"/>
    </row>
    <row r="26" spans="2:5" x14ac:dyDescent="0.3">
      <c r="B26" s="177" t="s">
        <v>1219</v>
      </c>
      <c r="C26" s="81" t="s">
        <v>1208</v>
      </c>
      <c r="D26" s="81" t="s">
        <v>1208</v>
      </c>
      <c r="E26" s="81"/>
    </row>
    <row r="27" spans="2:5" x14ac:dyDescent="0.3">
      <c r="B27" s="177" t="s">
        <v>820</v>
      </c>
      <c r="C27" s="81" t="s">
        <v>1208</v>
      </c>
      <c r="D27" s="81" t="s">
        <v>1208</v>
      </c>
      <c r="E27" s="81"/>
    </row>
    <row r="28" spans="2:5" x14ac:dyDescent="0.3">
      <c r="B28" s="177" t="s">
        <v>1220</v>
      </c>
      <c r="C28" s="81" t="s">
        <v>1208</v>
      </c>
      <c r="D28" s="81" t="s">
        <v>1208</v>
      </c>
      <c r="E28" s="81"/>
    </row>
    <row r="29" spans="2:5" x14ac:dyDescent="0.3">
      <c r="B29" s="177" t="s">
        <v>1221</v>
      </c>
      <c r="C29" s="81" t="s">
        <v>1208</v>
      </c>
      <c r="D29" s="81" t="s">
        <v>1208</v>
      </c>
      <c r="E29" s="81"/>
    </row>
    <row r="30" spans="2:5" x14ac:dyDescent="0.3">
      <c r="B30" s="177" t="s">
        <v>1222</v>
      </c>
      <c r="C30" s="81" t="s">
        <v>1208</v>
      </c>
      <c r="D30" s="81" t="s">
        <v>1208</v>
      </c>
      <c r="E30" s="81"/>
    </row>
    <row r="31" spans="2:5" x14ac:dyDescent="0.3">
      <c r="B31" s="177" t="s">
        <v>1223</v>
      </c>
      <c r="C31" s="81" t="s">
        <v>1208</v>
      </c>
      <c r="D31" s="81" t="s">
        <v>1208</v>
      </c>
      <c r="E31" s="81"/>
    </row>
    <row r="32" spans="2:5" x14ac:dyDescent="0.3">
      <c r="B32" s="177" t="s">
        <v>1224</v>
      </c>
      <c r="C32" s="81" t="s">
        <v>1208</v>
      </c>
      <c r="D32" s="81" t="s">
        <v>1208</v>
      </c>
      <c r="E32" s="81"/>
    </row>
    <row r="33" spans="2:5" x14ac:dyDescent="0.3">
      <c r="B33" s="177" t="s">
        <v>1026</v>
      </c>
      <c r="C33" s="81" t="s">
        <v>1208</v>
      </c>
      <c r="D33" s="81" t="s">
        <v>1208</v>
      </c>
      <c r="E33" s="81"/>
    </row>
    <row r="34" spans="2:5" x14ac:dyDescent="0.3">
      <c r="B34" s="177" t="s">
        <v>1225</v>
      </c>
      <c r="C34" s="81" t="s">
        <v>1208</v>
      </c>
      <c r="D34" s="81" t="s">
        <v>1208</v>
      </c>
      <c r="E34" s="81"/>
    </row>
    <row r="35" spans="2:5" x14ac:dyDescent="0.3">
      <c r="B35" s="177" t="s">
        <v>1226</v>
      </c>
      <c r="C35" s="81" t="s">
        <v>1208</v>
      </c>
      <c r="D35" s="81" t="s">
        <v>1208</v>
      </c>
      <c r="E35" s="81"/>
    </row>
    <row r="36" spans="2:5" x14ac:dyDescent="0.3">
      <c r="B36" s="177" t="s">
        <v>1227</v>
      </c>
      <c r="C36" s="81" t="s">
        <v>1208</v>
      </c>
      <c r="D36" s="81" t="s">
        <v>1208</v>
      </c>
      <c r="E36" s="81"/>
    </row>
    <row r="37" spans="2:5" x14ac:dyDescent="0.3">
      <c r="B37" s="177" t="s">
        <v>1228</v>
      </c>
      <c r="C37" s="81" t="s">
        <v>1208</v>
      </c>
      <c r="D37" s="81" t="s">
        <v>1208</v>
      </c>
      <c r="E37" s="81"/>
    </row>
    <row r="38" spans="2:5" x14ac:dyDescent="0.3">
      <c r="B38" s="177" t="s">
        <v>1229</v>
      </c>
      <c r="C38" s="81" t="s">
        <v>1208</v>
      </c>
      <c r="D38" s="81" t="s">
        <v>1208</v>
      </c>
      <c r="E38" s="81"/>
    </row>
    <row r="39" spans="2:5" x14ac:dyDescent="0.3">
      <c r="B39" s="177" t="s">
        <v>1230</v>
      </c>
      <c r="C39" s="81" t="s">
        <v>1208</v>
      </c>
      <c r="D39" s="81" t="s">
        <v>1208</v>
      </c>
      <c r="E39" s="81"/>
    </row>
    <row r="40" spans="2:5" x14ac:dyDescent="0.3">
      <c r="B40" s="177" t="s">
        <v>1231</v>
      </c>
      <c r="C40" s="81" t="s">
        <v>1208</v>
      </c>
      <c r="D40" s="81" t="s">
        <v>1208</v>
      </c>
      <c r="E40" s="81"/>
    </row>
    <row r="41" spans="2:5" x14ac:dyDescent="0.3">
      <c r="B41" s="177" t="s">
        <v>1232</v>
      </c>
      <c r="C41" s="81" t="s">
        <v>1208</v>
      </c>
      <c r="D41" s="81" t="s">
        <v>1208</v>
      </c>
      <c r="E41" s="81"/>
    </row>
    <row r="42" spans="2:5" ht="33" x14ac:dyDescent="0.3">
      <c r="B42" s="178" t="s">
        <v>1233</v>
      </c>
      <c r="C42" s="175"/>
      <c r="D42" s="175"/>
      <c r="E42" s="81"/>
    </row>
  </sheetData>
  <sortState xmlns:xlrd2="http://schemas.microsoft.com/office/spreadsheetml/2017/richdata2" ref="B15:E40">
    <sortCondition ref="B15:B40"/>
  </sortState>
  <mergeCells count="5">
    <mergeCell ref="B7:E7"/>
    <mergeCell ref="B8:E8"/>
    <mergeCell ref="B9:E9"/>
    <mergeCell ref="E13:E14"/>
    <mergeCell ref="C11:D11"/>
  </mergeCells>
  <dataValidations count="3">
    <dataValidation type="textLength" operator="lessThanOrEqual" allowBlank="1" showInputMessage="1" showErrorMessage="1" errorTitle="Character Limit Exceeded" error="You have exceeded the number of characters in your response. Please limit your response to 100 Characters and click Retry." sqref="C42:D42 E15:E42" xr:uid="{BC4077D2-7D08-426A-B7CA-84CF43B57187}">
      <formula1>100</formula1>
    </dataValidation>
    <dataValidation type="list" allowBlank="1" showInputMessage="1" showErrorMessage="1" sqref="C15:D41" xr:uid="{10B480DB-116E-4904-A729-CEEABFBED1DD}">
      <formula1>"Select One, Yes, No, Some Locations"</formula1>
    </dataValidation>
    <dataValidation type="list" allowBlank="1" showInputMessage="1" sqref="C13:D13" xr:uid="{4884A7D5-713E-4CE9-B82B-07852DAA3FAD}">
      <formula1>#REF!</formula1>
    </dataValidation>
  </dataValidations>
  <pageMargins left="0.2" right="0.2" top="0.25" bottom="0.5" header="0.3" footer="0.3"/>
  <pageSetup scale="74" orientation="portrait" r:id="rId1"/>
  <headerFooter>
    <oddFooter>&amp;L&amp;A&amp;CPage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7E19-45FF-4DC7-B106-E216EF5E4BAC}">
  <sheetPr codeName="Sheet15">
    <tabColor theme="5" tint="0.79998168889431442"/>
  </sheetPr>
  <dimension ref="A1:E59"/>
  <sheetViews>
    <sheetView workbookViewId="0">
      <selection activeCell="F8" sqref="F8"/>
    </sheetView>
  </sheetViews>
  <sheetFormatPr defaultColWidth="8.875" defaultRowHeight="16.5" x14ac:dyDescent="0.3"/>
  <cols>
    <col min="1" max="1" width="1.5" style="1" customWidth="1"/>
    <col min="2" max="2" width="14.625" style="1" customWidth="1"/>
    <col min="3" max="4" width="12.625" style="18" customWidth="1"/>
    <col min="5" max="5" width="93.375" style="18" customWidth="1"/>
    <col min="6" max="16384" width="8.875" style="18"/>
  </cols>
  <sheetData>
    <row r="1" spans="2:5" s="22" customFormat="1" ht="17.25" x14ac:dyDescent="0.3">
      <c r="B1" s="20" t="str">
        <f>INPUT!$C$3</f>
        <v>Albemarle</v>
      </c>
    </row>
    <row r="2" spans="2:5" s="22" customFormat="1" ht="17.25" x14ac:dyDescent="0.3">
      <c r="B2" s="20" t="str">
        <f>INPUT!$D$11</f>
        <v>RFP#&lt;######&gt;</v>
      </c>
    </row>
    <row r="3" spans="2:5" s="22" customFormat="1" ht="17.25" x14ac:dyDescent="0.3">
      <c r="B3" s="20" t="str">
        <f>INPUT!$C$23</f>
        <v>Vision</v>
      </c>
    </row>
    <row r="4" spans="2:5" s="22" customFormat="1" ht="17.25" x14ac:dyDescent="0.3">
      <c r="B4" s="23" t="str">
        <f>INPUT!F40</f>
        <v>Technical Proposal Form 11.0 - Deviations</v>
      </c>
    </row>
    <row r="5" spans="2:5" ht="20.25" x14ac:dyDescent="0.3">
      <c r="B5" s="8"/>
    </row>
    <row r="6" spans="2:5" x14ac:dyDescent="0.3">
      <c r="B6" s="18"/>
    </row>
    <row r="7" spans="2:5" x14ac:dyDescent="0.3">
      <c r="B7" s="45" t="s">
        <v>1234</v>
      </c>
      <c r="C7" s="45"/>
      <c r="D7" s="45"/>
      <c r="E7" s="1"/>
    </row>
    <row r="8" spans="2:5" ht="17.25" thickBot="1" x14ac:dyDescent="0.35">
      <c r="B8" s="45"/>
      <c r="C8" s="45"/>
      <c r="D8" s="45"/>
      <c r="E8" s="1"/>
    </row>
    <row r="9" spans="2:5" ht="17.25" thickBot="1" x14ac:dyDescent="0.35">
      <c r="C9" s="12"/>
      <c r="D9" s="12" t="s">
        <v>208</v>
      </c>
      <c r="E9" s="30">
        <f>'Instructions &amp; Info'!$C$57</f>
        <v>0</v>
      </c>
    </row>
    <row r="10" spans="2:5" x14ac:dyDescent="0.3">
      <c r="B10" s="45"/>
      <c r="C10" s="45"/>
      <c r="D10" s="45"/>
      <c r="E10" s="1"/>
    </row>
    <row r="11" spans="2:5" ht="18" thickBot="1" x14ac:dyDescent="0.35">
      <c r="B11" s="17" t="s">
        <v>1235</v>
      </c>
      <c r="C11" s="17" t="s">
        <v>1236</v>
      </c>
      <c r="D11" s="17" t="s">
        <v>1237</v>
      </c>
      <c r="E11" s="17" t="s">
        <v>77</v>
      </c>
    </row>
    <row r="12" spans="2:5" ht="17.25" thickTop="1" x14ac:dyDescent="0.3">
      <c r="B12" s="46"/>
      <c r="C12" s="46"/>
      <c r="D12" s="47"/>
      <c r="E12" s="47"/>
    </row>
    <row r="13" spans="2:5" x14ac:dyDescent="0.3">
      <c r="B13" s="46"/>
      <c r="C13" s="46"/>
      <c r="D13" s="47"/>
      <c r="E13" s="47"/>
    </row>
    <row r="14" spans="2:5" x14ac:dyDescent="0.3">
      <c r="B14" s="46"/>
      <c r="C14" s="46"/>
      <c r="D14" s="47"/>
      <c r="E14" s="47"/>
    </row>
    <row r="15" spans="2:5" x14ac:dyDescent="0.3">
      <c r="B15" s="46"/>
      <c r="C15" s="46"/>
      <c r="D15" s="47"/>
      <c r="E15" s="47"/>
    </row>
    <row r="16" spans="2:5" x14ac:dyDescent="0.3">
      <c r="B16" s="46"/>
      <c r="C16" s="46"/>
      <c r="D16" s="47"/>
      <c r="E16" s="47"/>
    </row>
    <row r="17" spans="2:5" x14ac:dyDescent="0.3">
      <c r="B17" s="46"/>
      <c r="C17" s="46"/>
      <c r="D17" s="47"/>
      <c r="E17" s="47"/>
    </row>
    <row r="18" spans="2:5" x14ac:dyDescent="0.3">
      <c r="B18" s="46"/>
      <c r="C18" s="46"/>
      <c r="D18" s="47"/>
      <c r="E18" s="47"/>
    </row>
    <row r="19" spans="2:5" x14ac:dyDescent="0.3">
      <c r="B19" s="46"/>
      <c r="C19" s="46"/>
      <c r="D19" s="47"/>
      <c r="E19" s="47"/>
    </row>
    <row r="20" spans="2:5" x14ac:dyDescent="0.3">
      <c r="B20" s="46"/>
      <c r="C20" s="46"/>
      <c r="D20" s="47"/>
      <c r="E20" s="47"/>
    </row>
    <row r="21" spans="2:5" x14ac:dyDescent="0.3">
      <c r="B21" s="46"/>
      <c r="C21" s="46"/>
      <c r="D21" s="47"/>
      <c r="E21" s="47"/>
    </row>
    <row r="22" spans="2:5" x14ac:dyDescent="0.3">
      <c r="B22" s="46"/>
      <c r="C22" s="46"/>
      <c r="D22" s="47"/>
      <c r="E22" s="47"/>
    </row>
    <row r="23" spans="2:5" x14ac:dyDescent="0.3">
      <c r="B23" s="46"/>
      <c r="C23" s="46"/>
      <c r="D23" s="47"/>
      <c r="E23" s="47"/>
    </row>
    <row r="24" spans="2:5" x14ac:dyDescent="0.3">
      <c r="B24" s="46"/>
      <c r="C24" s="46"/>
      <c r="D24" s="47"/>
      <c r="E24" s="47"/>
    </row>
    <row r="25" spans="2:5" x14ac:dyDescent="0.3">
      <c r="B25" s="46"/>
      <c r="C25" s="46"/>
      <c r="D25" s="47"/>
      <c r="E25" s="47"/>
    </row>
    <row r="26" spans="2:5" x14ac:dyDescent="0.3">
      <c r="B26" s="46"/>
      <c r="C26" s="46"/>
      <c r="D26" s="47"/>
      <c r="E26" s="47"/>
    </row>
    <row r="27" spans="2:5" x14ac:dyDescent="0.3">
      <c r="B27" s="46"/>
      <c r="C27" s="46"/>
      <c r="D27" s="47"/>
      <c r="E27" s="47"/>
    </row>
    <row r="28" spans="2:5" x14ac:dyDescent="0.3">
      <c r="B28" s="46"/>
      <c r="C28" s="46"/>
      <c r="D28" s="47"/>
      <c r="E28" s="47"/>
    </row>
    <row r="29" spans="2:5" x14ac:dyDescent="0.3">
      <c r="B29" s="46"/>
      <c r="C29" s="46"/>
      <c r="D29" s="47"/>
      <c r="E29" s="47"/>
    </row>
    <row r="30" spans="2:5" x14ac:dyDescent="0.3">
      <c r="B30" s="46"/>
      <c r="C30" s="46"/>
      <c r="D30" s="47"/>
      <c r="E30" s="47"/>
    </row>
    <row r="31" spans="2:5" x14ac:dyDescent="0.3">
      <c r="B31" s="46"/>
      <c r="C31" s="46"/>
      <c r="D31" s="47"/>
      <c r="E31" s="47"/>
    </row>
    <row r="32" spans="2:5" x14ac:dyDescent="0.3">
      <c r="B32" s="46"/>
      <c r="C32" s="46"/>
      <c r="D32" s="47"/>
      <c r="E32" s="47"/>
    </row>
    <row r="33" spans="2:5" x14ac:dyDescent="0.3">
      <c r="B33" s="46"/>
      <c r="C33" s="46"/>
      <c r="D33" s="47"/>
      <c r="E33" s="47"/>
    </row>
    <row r="34" spans="2:5" x14ac:dyDescent="0.3">
      <c r="B34" s="46"/>
      <c r="C34" s="46"/>
      <c r="D34" s="47"/>
      <c r="E34" s="47"/>
    </row>
    <row r="35" spans="2:5" x14ac:dyDescent="0.3">
      <c r="B35" s="46"/>
      <c r="C35" s="46"/>
      <c r="D35" s="47"/>
      <c r="E35" s="47"/>
    </row>
    <row r="36" spans="2:5" x14ac:dyDescent="0.3">
      <c r="B36" s="46"/>
      <c r="C36" s="46"/>
      <c r="D36" s="47"/>
      <c r="E36" s="47"/>
    </row>
    <row r="37" spans="2:5" x14ac:dyDescent="0.3">
      <c r="B37" s="46"/>
      <c r="C37" s="46"/>
      <c r="D37" s="47"/>
      <c r="E37" s="47"/>
    </row>
    <row r="38" spans="2:5" x14ac:dyDescent="0.3">
      <c r="B38" s="46"/>
      <c r="C38" s="46"/>
      <c r="D38" s="47"/>
      <c r="E38" s="47"/>
    </row>
    <row r="39" spans="2:5" x14ac:dyDescent="0.3">
      <c r="B39" s="46"/>
      <c r="C39" s="46"/>
      <c r="D39" s="47"/>
      <c r="E39" s="47"/>
    </row>
    <row r="40" spans="2:5" x14ac:dyDescent="0.3">
      <c r="B40" s="46"/>
      <c r="C40" s="46"/>
      <c r="D40" s="47"/>
      <c r="E40" s="47"/>
    </row>
    <row r="41" spans="2:5" x14ac:dyDescent="0.3">
      <c r="B41" s="46"/>
      <c r="C41" s="46"/>
      <c r="D41" s="47"/>
      <c r="E41" s="47"/>
    </row>
    <row r="42" spans="2:5" x14ac:dyDescent="0.3">
      <c r="B42" s="46"/>
      <c r="C42" s="46"/>
      <c r="D42" s="47"/>
      <c r="E42" s="47"/>
    </row>
    <row r="43" spans="2:5" x14ac:dyDescent="0.3">
      <c r="B43" s="46"/>
      <c r="C43" s="46"/>
      <c r="D43" s="47"/>
      <c r="E43" s="47"/>
    </row>
    <row r="44" spans="2:5" x14ac:dyDescent="0.3">
      <c r="B44" s="46"/>
      <c r="C44" s="46"/>
      <c r="D44" s="47"/>
      <c r="E44" s="47"/>
    </row>
    <row r="45" spans="2:5" x14ac:dyDescent="0.3">
      <c r="B45" s="46"/>
      <c r="C45" s="46"/>
      <c r="D45" s="47"/>
      <c r="E45" s="47"/>
    </row>
    <row r="46" spans="2:5" x14ac:dyDescent="0.3">
      <c r="B46" s="46"/>
      <c r="C46" s="46"/>
      <c r="D46" s="47"/>
      <c r="E46" s="47"/>
    </row>
    <row r="47" spans="2:5" x14ac:dyDescent="0.3">
      <c r="B47" s="46"/>
      <c r="C47" s="46"/>
      <c r="D47" s="47"/>
      <c r="E47" s="47"/>
    </row>
    <row r="48" spans="2:5" x14ac:dyDescent="0.3">
      <c r="B48" s="46"/>
      <c r="C48" s="46"/>
      <c r="D48" s="47"/>
      <c r="E48" s="47"/>
    </row>
    <row r="49" spans="2:5" x14ac:dyDescent="0.3">
      <c r="B49" s="46"/>
      <c r="C49" s="46"/>
      <c r="D49" s="47"/>
      <c r="E49" s="47"/>
    </row>
    <row r="50" spans="2:5" x14ac:dyDescent="0.3">
      <c r="B50" s="46"/>
      <c r="C50" s="46"/>
      <c r="D50" s="47"/>
      <c r="E50" s="47"/>
    </row>
    <row r="51" spans="2:5" x14ac:dyDescent="0.3">
      <c r="B51" s="46"/>
      <c r="C51" s="46"/>
      <c r="D51" s="47"/>
      <c r="E51" s="47"/>
    </row>
    <row r="52" spans="2:5" x14ac:dyDescent="0.3">
      <c r="B52" s="46"/>
      <c r="C52" s="46"/>
      <c r="D52" s="47"/>
      <c r="E52" s="47"/>
    </row>
    <row r="53" spans="2:5" x14ac:dyDescent="0.3">
      <c r="B53" s="46"/>
      <c r="C53" s="46"/>
      <c r="D53" s="47"/>
      <c r="E53" s="47"/>
    </row>
    <row r="54" spans="2:5" x14ac:dyDescent="0.3">
      <c r="B54" s="46"/>
      <c r="C54" s="46"/>
      <c r="D54" s="47"/>
      <c r="E54" s="47"/>
    </row>
    <row r="55" spans="2:5" x14ac:dyDescent="0.3">
      <c r="B55" s="46"/>
      <c r="C55" s="46"/>
      <c r="D55" s="47"/>
      <c r="E55" s="47"/>
    </row>
    <row r="56" spans="2:5" x14ac:dyDescent="0.3">
      <c r="B56" s="46"/>
      <c r="C56" s="46"/>
      <c r="D56" s="47"/>
      <c r="E56" s="47"/>
    </row>
    <row r="57" spans="2:5" x14ac:dyDescent="0.3">
      <c r="B57" s="46"/>
      <c r="C57" s="46"/>
      <c r="D57" s="47"/>
      <c r="E57" s="47"/>
    </row>
    <row r="58" spans="2:5" x14ac:dyDescent="0.3">
      <c r="B58" s="46"/>
      <c r="C58" s="46"/>
      <c r="D58" s="47"/>
      <c r="E58" s="47"/>
    </row>
    <row r="59" spans="2:5" x14ac:dyDescent="0.3">
      <c r="B59" s="46"/>
      <c r="C59" s="46"/>
      <c r="D59" s="47"/>
      <c r="E59" s="47"/>
    </row>
  </sheetData>
  <pageMargins left="0.2" right="0.2" top="0.25" bottom="0.5" header="0.3" footer="0.3"/>
  <pageSetup scale="69" orientation="portrait" r:id="rId1"/>
  <headerFooter>
    <oddFooter>&amp;L&amp;A&amp;CPage &amp;P of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4571-6E92-4D7B-AD26-D159AEAF21B6}">
  <sheetPr codeName="Sheet16">
    <tabColor theme="5" tint="0.79998168889431442"/>
  </sheetPr>
  <dimension ref="A1:C50"/>
  <sheetViews>
    <sheetView topLeftCell="A12" workbookViewId="0">
      <selection activeCell="F8" sqref="F8"/>
    </sheetView>
  </sheetViews>
  <sheetFormatPr defaultColWidth="8.875" defaultRowHeight="16.5" x14ac:dyDescent="0.3"/>
  <cols>
    <col min="1" max="1" width="1.5" style="1" customWidth="1"/>
    <col min="2" max="2" width="12.625" style="1" customWidth="1"/>
    <col min="3" max="3" width="93.375" style="18" customWidth="1"/>
    <col min="4" max="4" width="12.875" style="18" customWidth="1"/>
    <col min="5" max="16384" width="8.875" style="18"/>
  </cols>
  <sheetData>
    <row r="1" spans="2:3" s="22" customFormat="1" ht="17.25" x14ac:dyDescent="0.3">
      <c r="B1" s="20" t="str">
        <f>INPUT!$C$3</f>
        <v>Albemarle</v>
      </c>
    </row>
    <row r="2" spans="2:3" s="22" customFormat="1" ht="17.25" x14ac:dyDescent="0.3">
      <c r="B2" s="20" t="str">
        <f>INPUT!$D$11</f>
        <v>RFP#&lt;######&gt;</v>
      </c>
    </row>
    <row r="3" spans="2:3" s="22" customFormat="1" ht="17.25" x14ac:dyDescent="0.3">
      <c r="B3" s="20" t="str">
        <f>INPUT!$C$23</f>
        <v>Vision</v>
      </c>
    </row>
    <row r="4" spans="2:3" s="22" customFormat="1" ht="17.25" x14ac:dyDescent="0.3">
      <c r="B4" s="23" t="str">
        <f>INPUT!F41</f>
        <v>Technical Proposal Form 12.0 - Key Differentiators</v>
      </c>
    </row>
    <row r="5" spans="2:3" ht="20.25" x14ac:dyDescent="0.3">
      <c r="B5" s="8"/>
    </row>
    <row r="6" spans="2:3" x14ac:dyDescent="0.3">
      <c r="B6" s="249" t="s">
        <v>1238</v>
      </c>
    </row>
    <row r="7" spans="2:3" x14ac:dyDescent="0.3">
      <c r="B7" s="18"/>
    </row>
    <row r="8" spans="2:3" ht="17.25" thickBot="1" x14ac:dyDescent="0.35">
      <c r="B8" s="18"/>
    </row>
    <row r="9" spans="2:3" ht="17.25" thickBot="1" x14ac:dyDescent="0.35">
      <c r="B9" s="12" t="s">
        <v>208</v>
      </c>
      <c r="C9" s="30">
        <f>'Instructions &amp; Info'!$C$57</f>
        <v>0</v>
      </c>
    </row>
    <row r="10" spans="2:3" x14ac:dyDescent="0.3">
      <c r="B10" s="45"/>
      <c r="C10" s="1"/>
    </row>
    <row r="11" spans="2:3" ht="18" thickBot="1" x14ac:dyDescent="0.35">
      <c r="B11" s="17" t="s">
        <v>63</v>
      </c>
      <c r="C11" s="17" t="s">
        <v>1239</v>
      </c>
    </row>
    <row r="12" spans="2:3" ht="17.25" thickTop="1" x14ac:dyDescent="0.3">
      <c r="B12" s="46"/>
      <c r="C12" s="47"/>
    </row>
    <row r="13" spans="2:3" x14ac:dyDescent="0.3">
      <c r="B13" s="46"/>
      <c r="C13" s="47"/>
    </row>
    <row r="14" spans="2:3" x14ac:dyDescent="0.3">
      <c r="B14" s="46"/>
      <c r="C14" s="47"/>
    </row>
    <row r="15" spans="2:3" x14ac:dyDescent="0.3">
      <c r="B15" s="46"/>
      <c r="C15" s="47"/>
    </row>
    <row r="16" spans="2:3" x14ac:dyDescent="0.3">
      <c r="B16" s="46"/>
      <c r="C16" s="47"/>
    </row>
    <row r="17" spans="2:3" x14ac:dyDescent="0.3">
      <c r="B17" s="46"/>
      <c r="C17" s="47"/>
    </row>
    <row r="18" spans="2:3" x14ac:dyDescent="0.3">
      <c r="B18" s="46"/>
      <c r="C18" s="47"/>
    </row>
    <row r="19" spans="2:3" x14ac:dyDescent="0.3">
      <c r="B19" s="46"/>
      <c r="C19" s="47"/>
    </row>
    <row r="20" spans="2:3" x14ac:dyDescent="0.3">
      <c r="B20" s="46"/>
      <c r="C20" s="47"/>
    </row>
    <row r="21" spans="2:3" x14ac:dyDescent="0.3">
      <c r="B21" s="46"/>
      <c r="C21" s="47"/>
    </row>
    <row r="22" spans="2:3" x14ac:dyDescent="0.3">
      <c r="B22" s="46"/>
      <c r="C22" s="47"/>
    </row>
    <row r="23" spans="2:3" x14ac:dyDescent="0.3">
      <c r="B23" s="46"/>
      <c r="C23" s="47"/>
    </row>
    <row r="24" spans="2:3" x14ac:dyDescent="0.3">
      <c r="B24" s="46"/>
      <c r="C24" s="47"/>
    </row>
    <row r="25" spans="2:3" x14ac:dyDescent="0.3">
      <c r="B25" s="46"/>
      <c r="C25" s="47"/>
    </row>
    <row r="26" spans="2:3" x14ac:dyDescent="0.3">
      <c r="B26" s="46"/>
      <c r="C26" s="47"/>
    </row>
    <row r="27" spans="2:3" x14ac:dyDescent="0.3">
      <c r="B27" s="46"/>
      <c r="C27" s="47"/>
    </row>
    <row r="28" spans="2:3" x14ac:dyDescent="0.3">
      <c r="B28" s="46"/>
      <c r="C28" s="47"/>
    </row>
    <row r="29" spans="2:3" x14ac:dyDescent="0.3">
      <c r="B29" s="46"/>
      <c r="C29" s="47"/>
    </row>
    <row r="30" spans="2:3" x14ac:dyDescent="0.3">
      <c r="B30" s="46"/>
      <c r="C30" s="47"/>
    </row>
    <row r="31" spans="2:3" x14ac:dyDescent="0.3">
      <c r="B31" s="46"/>
      <c r="C31" s="47"/>
    </row>
    <row r="32" spans="2:3" x14ac:dyDescent="0.3">
      <c r="B32" s="46"/>
      <c r="C32" s="47"/>
    </row>
    <row r="33" spans="2:3" x14ac:dyDescent="0.3">
      <c r="B33" s="46"/>
      <c r="C33" s="47"/>
    </row>
    <row r="34" spans="2:3" x14ac:dyDescent="0.3">
      <c r="B34" s="46"/>
      <c r="C34" s="47"/>
    </row>
    <row r="35" spans="2:3" x14ac:dyDescent="0.3">
      <c r="B35" s="46"/>
      <c r="C35" s="47"/>
    </row>
    <row r="36" spans="2:3" x14ac:dyDescent="0.3">
      <c r="B36" s="46"/>
      <c r="C36" s="47"/>
    </row>
    <row r="37" spans="2:3" x14ac:dyDescent="0.3">
      <c r="B37" s="46"/>
      <c r="C37" s="47"/>
    </row>
    <row r="38" spans="2:3" x14ac:dyDescent="0.3">
      <c r="B38" s="46"/>
      <c r="C38" s="47"/>
    </row>
    <row r="39" spans="2:3" x14ac:dyDescent="0.3">
      <c r="B39" s="46"/>
      <c r="C39" s="47"/>
    </row>
    <row r="40" spans="2:3" x14ac:dyDescent="0.3">
      <c r="B40" s="46"/>
      <c r="C40" s="47"/>
    </row>
    <row r="41" spans="2:3" x14ac:dyDescent="0.3">
      <c r="B41" s="46"/>
      <c r="C41" s="47"/>
    </row>
    <row r="42" spans="2:3" x14ac:dyDescent="0.3">
      <c r="B42" s="46"/>
      <c r="C42" s="47"/>
    </row>
    <row r="43" spans="2:3" x14ac:dyDescent="0.3">
      <c r="B43" s="46"/>
      <c r="C43" s="47"/>
    </row>
    <row r="44" spans="2:3" x14ac:dyDescent="0.3">
      <c r="B44" s="46"/>
      <c r="C44" s="47"/>
    </row>
    <row r="45" spans="2:3" x14ac:dyDescent="0.3">
      <c r="B45" s="46"/>
      <c r="C45" s="47"/>
    </row>
    <row r="46" spans="2:3" x14ac:dyDescent="0.3">
      <c r="B46" s="46"/>
      <c r="C46" s="47"/>
    </row>
    <row r="47" spans="2:3" x14ac:dyDescent="0.3">
      <c r="B47" s="46"/>
      <c r="C47" s="47"/>
    </row>
    <row r="48" spans="2:3" x14ac:dyDescent="0.3">
      <c r="B48" s="46"/>
      <c r="C48" s="47"/>
    </row>
    <row r="49" spans="2:3" x14ac:dyDescent="0.3">
      <c r="B49" s="46"/>
      <c r="C49" s="47"/>
    </row>
    <row r="50" spans="2:3" x14ac:dyDescent="0.3">
      <c r="B50" s="46"/>
      <c r="C50" s="47"/>
    </row>
  </sheetData>
  <pageMargins left="0.2" right="0.2" top="0.25" bottom="0.5" header="0.3" footer="0.3"/>
  <pageSetup scale="79" orientation="portrait" r:id="rId1"/>
  <headerFooter>
    <oddFooter>&amp;L&amp;A&amp;CPage &amp;P of &amp;N</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3028-2939-49E4-B34D-5F5D4B03076D}">
  <sheetPr codeName="Sheet17">
    <tabColor theme="5" tint="0.79998168889431442"/>
  </sheetPr>
  <dimension ref="A1:D53"/>
  <sheetViews>
    <sheetView workbookViewId="0"/>
  </sheetViews>
  <sheetFormatPr defaultColWidth="8.875" defaultRowHeight="16.5" x14ac:dyDescent="0.3"/>
  <cols>
    <col min="1" max="1" width="1.5" style="1" customWidth="1"/>
    <col min="2" max="2" width="4.875" style="1" customWidth="1"/>
    <col min="3" max="3" width="43.5" style="18" customWidth="1"/>
    <col min="4" max="4" width="56.375" style="18" customWidth="1"/>
    <col min="5" max="16384" width="8.875" style="18"/>
  </cols>
  <sheetData>
    <row r="1" spans="2:4" s="22" customFormat="1" ht="17.25" x14ac:dyDescent="0.3">
      <c r="B1" s="20" t="str">
        <f>INPUT!$C$3</f>
        <v>Albemarle</v>
      </c>
    </row>
    <row r="2" spans="2:4" s="22" customFormat="1" ht="17.25" x14ac:dyDescent="0.3">
      <c r="B2" s="20" t="str">
        <f>INPUT!$D$11</f>
        <v>RFP#&lt;######&gt;</v>
      </c>
    </row>
    <row r="3" spans="2:4" s="22" customFormat="1" ht="17.25" x14ac:dyDescent="0.3">
      <c r="B3" s="20" t="str">
        <f>INPUT!$C$23</f>
        <v>Vision</v>
      </c>
    </row>
    <row r="4" spans="2:4" s="22" customFormat="1" ht="17.25" x14ac:dyDescent="0.3">
      <c r="B4" s="23" t="str">
        <f>INPUT!F42</f>
        <v>Technical Proposal Form 13.0 - References</v>
      </c>
    </row>
    <row r="5" spans="2:4" ht="20.25" x14ac:dyDescent="0.3">
      <c r="B5" s="8"/>
    </row>
    <row r="6" spans="2:4" x14ac:dyDescent="0.3">
      <c r="B6" s="29"/>
      <c r="C6" s="12"/>
      <c r="D6" s="12"/>
    </row>
    <row r="7" spans="2:4" ht="18" thickBot="1" x14ac:dyDescent="0.35">
      <c r="B7" s="454" t="s">
        <v>1240</v>
      </c>
      <c r="C7" s="454"/>
      <c r="D7" s="454"/>
    </row>
    <row r="8" spans="2:4" ht="46.5" customHeight="1" thickTop="1" x14ac:dyDescent="0.3">
      <c r="B8" s="455" t="s">
        <v>1241</v>
      </c>
      <c r="C8" s="455"/>
      <c r="D8" s="455"/>
    </row>
    <row r="9" spans="2:4" ht="21" thickBot="1" x14ac:dyDescent="0.35">
      <c r="B9" s="8"/>
    </row>
    <row r="10" spans="2:4" ht="17.25" thickBot="1" x14ac:dyDescent="0.35">
      <c r="B10" s="29"/>
      <c r="C10" s="12" t="s">
        <v>208</v>
      </c>
      <c r="D10" s="30">
        <f>'Instructions &amp; Info'!$C$57</f>
        <v>0</v>
      </c>
    </row>
    <row r="11" spans="2:4" x14ac:dyDescent="0.3">
      <c r="B11" s="31" t="s">
        <v>1242</v>
      </c>
      <c r="C11" s="32"/>
      <c r="D11" s="32"/>
    </row>
    <row r="12" spans="2:4" x14ac:dyDescent="0.3">
      <c r="B12" s="42">
        <v>1</v>
      </c>
      <c r="C12" s="360" t="s">
        <v>1243</v>
      </c>
      <c r="D12" s="44"/>
    </row>
    <row r="13" spans="2:4" x14ac:dyDescent="0.3">
      <c r="B13" s="33" t="s">
        <v>365</v>
      </c>
      <c r="C13" s="34" t="s">
        <v>1244</v>
      </c>
      <c r="D13" s="44"/>
    </row>
    <row r="14" spans="2:4" x14ac:dyDescent="0.3">
      <c r="B14" s="33" t="s">
        <v>367</v>
      </c>
      <c r="C14" s="34" t="s">
        <v>1245</v>
      </c>
      <c r="D14" s="44"/>
    </row>
    <row r="15" spans="2:4" x14ac:dyDescent="0.3">
      <c r="B15" s="33" t="s">
        <v>369</v>
      </c>
      <c r="C15" s="34" t="s">
        <v>1246</v>
      </c>
      <c r="D15" s="44"/>
    </row>
    <row r="16" spans="2:4" x14ac:dyDescent="0.3">
      <c r="B16" s="33" t="s">
        <v>371</v>
      </c>
      <c r="C16" s="34" t="s">
        <v>1247</v>
      </c>
      <c r="D16" s="44"/>
    </row>
    <row r="17" spans="2:4" x14ac:dyDescent="0.3">
      <c r="B17" s="33" t="s">
        <v>373</v>
      </c>
      <c r="C17" s="34" t="s">
        <v>1248</v>
      </c>
      <c r="D17" s="44"/>
    </row>
    <row r="18" spans="2:4" x14ac:dyDescent="0.3">
      <c r="B18" s="33" t="s">
        <v>1249</v>
      </c>
      <c r="C18" s="34" t="s">
        <v>1250</v>
      </c>
      <c r="D18" s="44"/>
    </row>
    <row r="19" spans="2:4" ht="23.25" customHeight="1" x14ac:dyDescent="0.3">
      <c r="B19" s="33" t="s">
        <v>1251</v>
      </c>
      <c r="C19" s="34" t="s">
        <v>1252</v>
      </c>
      <c r="D19" s="44"/>
    </row>
    <row r="20" spans="2:4" x14ac:dyDescent="0.3">
      <c r="B20" s="33" t="s">
        <v>1253</v>
      </c>
      <c r="C20" s="35" t="s">
        <v>1254</v>
      </c>
      <c r="D20" s="44"/>
    </row>
    <row r="21" spans="2:4" x14ac:dyDescent="0.3">
      <c r="B21" s="36"/>
      <c r="C21" s="37"/>
      <c r="D21" s="38"/>
    </row>
    <row r="22" spans="2:4" x14ac:dyDescent="0.3">
      <c r="B22" s="42">
        <f>1+B12</f>
        <v>2</v>
      </c>
      <c r="C22" s="43" t="s">
        <v>1243</v>
      </c>
      <c r="D22" s="44"/>
    </row>
    <row r="23" spans="2:4" x14ac:dyDescent="0.3">
      <c r="B23" s="33" t="s">
        <v>365</v>
      </c>
      <c r="C23" s="34" t="s">
        <v>1244</v>
      </c>
      <c r="D23" s="44"/>
    </row>
    <row r="24" spans="2:4" x14ac:dyDescent="0.3">
      <c r="B24" s="33" t="s">
        <v>367</v>
      </c>
      <c r="C24" s="34" t="s">
        <v>1245</v>
      </c>
      <c r="D24" s="44"/>
    </row>
    <row r="25" spans="2:4" x14ac:dyDescent="0.3">
      <c r="B25" s="33" t="s">
        <v>369</v>
      </c>
      <c r="C25" s="34" t="s">
        <v>1246</v>
      </c>
      <c r="D25" s="44"/>
    </row>
    <row r="26" spans="2:4" x14ac:dyDescent="0.3">
      <c r="B26" s="33" t="s">
        <v>371</v>
      </c>
      <c r="C26" s="34" t="s">
        <v>1247</v>
      </c>
      <c r="D26" s="44"/>
    </row>
    <row r="27" spans="2:4" x14ac:dyDescent="0.3">
      <c r="B27" s="33" t="s">
        <v>373</v>
      </c>
      <c r="C27" s="34" t="s">
        <v>1248</v>
      </c>
      <c r="D27" s="44"/>
    </row>
    <row r="28" spans="2:4" x14ac:dyDescent="0.3">
      <c r="B28" s="33" t="s">
        <v>1249</v>
      </c>
      <c r="C28" s="34" t="s">
        <v>1250</v>
      </c>
      <c r="D28" s="44"/>
    </row>
    <row r="29" spans="2:4" x14ac:dyDescent="0.3">
      <c r="B29" s="33" t="s">
        <v>1251</v>
      </c>
      <c r="C29" s="34" t="s">
        <v>1252</v>
      </c>
      <c r="D29" s="44"/>
    </row>
    <row r="30" spans="2:4" x14ac:dyDescent="0.3">
      <c r="B30" s="33" t="s">
        <v>1253</v>
      </c>
      <c r="C30" s="35" t="s">
        <v>1254</v>
      </c>
      <c r="D30" s="44"/>
    </row>
    <row r="31" spans="2:4" x14ac:dyDescent="0.3">
      <c r="B31" s="36"/>
      <c r="C31" s="37"/>
      <c r="D31" s="38"/>
    </row>
    <row r="32" spans="2:4" x14ac:dyDescent="0.3">
      <c r="B32" s="42">
        <f>1+B22</f>
        <v>3</v>
      </c>
      <c r="C32" s="43" t="s">
        <v>1243</v>
      </c>
      <c r="D32" s="44"/>
    </row>
    <row r="33" spans="2:4" x14ac:dyDescent="0.3">
      <c r="B33" s="33" t="s">
        <v>365</v>
      </c>
      <c r="C33" s="34" t="s">
        <v>1244</v>
      </c>
      <c r="D33" s="44"/>
    </row>
    <row r="34" spans="2:4" x14ac:dyDescent="0.3">
      <c r="B34" s="33" t="s">
        <v>367</v>
      </c>
      <c r="C34" s="34" t="s">
        <v>1245</v>
      </c>
      <c r="D34" s="44"/>
    </row>
    <row r="35" spans="2:4" x14ac:dyDescent="0.3">
      <c r="B35" s="33" t="s">
        <v>369</v>
      </c>
      <c r="C35" s="34" t="s">
        <v>1246</v>
      </c>
      <c r="D35" s="44"/>
    </row>
    <row r="36" spans="2:4" x14ac:dyDescent="0.3">
      <c r="B36" s="33" t="s">
        <v>371</v>
      </c>
      <c r="C36" s="34" t="s">
        <v>1247</v>
      </c>
      <c r="D36" s="44"/>
    </row>
    <row r="37" spans="2:4" x14ac:dyDescent="0.3">
      <c r="B37" s="33" t="s">
        <v>373</v>
      </c>
      <c r="C37" s="34" t="s">
        <v>1248</v>
      </c>
      <c r="D37" s="44"/>
    </row>
    <row r="38" spans="2:4" x14ac:dyDescent="0.3">
      <c r="B38" s="33" t="s">
        <v>1249</v>
      </c>
      <c r="C38" s="34" t="s">
        <v>1250</v>
      </c>
      <c r="D38" s="44"/>
    </row>
    <row r="39" spans="2:4" x14ac:dyDescent="0.3">
      <c r="B39" s="33" t="s">
        <v>1251</v>
      </c>
      <c r="C39" s="34" t="s">
        <v>1252</v>
      </c>
      <c r="D39" s="44"/>
    </row>
    <row r="40" spans="2:4" x14ac:dyDescent="0.3">
      <c r="B40" s="33" t="s">
        <v>1253</v>
      </c>
      <c r="C40" s="35" t="s">
        <v>1254</v>
      </c>
      <c r="D40" s="44"/>
    </row>
    <row r="41" spans="2:4" x14ac:dyDescent="0.3">
      <c r="B41" s="36"/>
      <c r="C41" s="37"/>
      <c r="D41" s="38"/>
    </row>
    <row r="42" spans="2:4" x14ac:dyDescent="0.3">
      <c r="B42" s="39" t="s">
        <v>1255</v>
      </c>
      <c r="C42" s="40"/>
      <c r="D42" s="41"/>
    </row>
    <row r="43" spans="2:4" x14ac:dyDescent="0.3">
      <c r="B43" s="42">
        <v>1</v>
      </c>
      <c r="C43" s="43" t="s">
        <v>1243</v>
      </c>
      <c r="D43" s="44"/>
    </row>
    <row r="44" spans="2:4" x14ac:dyDescent="0.3">
      <c r="B44" s="33" t="s">
        <v>365</v>
      </c>
      <c r="C44" s="34" t="s">
        <v>1244</v>
      </c>
      <c r="D44" s="44"/>
    </row>
    <row r="45" spans="2:4" x14ac:dyDescent="0.3">
      <c r="B45" s="33" t="s">
        <v>367</v>
      </c>
      <c r="C45" s="34" t="s">
        <v>1245</v>
      </c>
      <c r="D45" s="44"/>
    </row>
    <row r="46" spans="2:4" x14ac:dyDescent="0.3">
      <c r="B46" s="33" t="s">
        <v>369</v>
      </c>
      <c r="C46" s="34" t="s">
        <v>1246</v>
      </c>
      <c r="D46" s="44"/>
    </row>
    <row r="47" spans="2:4" x14ac:dyDescent="0.25">
      <c r="B47" s="33" t="s">
        <v>371</v>
      </c>
      <c r="C47" s="34" t="s">
        <v>1256</v>
      </c>
      <c r="D47" s="44"/>
    </row>
    <row r="48" spans="2:4" x14ac:dyDescent="0.25">
      <c r="B48" s="33" t="s">
        <v>373</v>
      </c>
      <c r="C48" s="34" t="s">
        <v>1248</v>
      </c>
      <c r="D48" s="44"/>
    </row>
    <row r="49" spans="2:4" x14ac:dyDescent="0.25">
      <c r="B49" s="33" t="s">
        <v>1249</v>
      </c>
      <c r="C49" s="34" t="s">
        <v>1250</v>
      </c>
      <c r="D49" s="44"/>
    </row>
    <row r="50" spans="2:4" x14ac:dyDescent="0.25">
      <c r="B50" s="33" t="s">
        <v>1251</v>
      </c>
      <c r="C50" s="34" t="s">
        <v>1252</v>
      </c>
      <c r="D50" s="44"/>
    </row>
    <row r="51" spans="2:4" x14ac:dyDescent="0.25">
      <c r="B51" s="33" t="s">
        <v>1253</v>
      </c>
      <c r="C51" s="35" t="s">
        <v>1254</v>
      </c>
      <c r="D51" s="44"/>
    </row>
    <row r="52" spans="2:4" x14ac:dyDescent="0.25">
      <c r="B52" s="33" t="s">
        <v>1257</v>
      </c>
      <c r="C52" s="35" t="s">
        <v>1258</v>
      </c>
      <c r="D52" s="44"/>
    </row>
    <row r="53" spans="2:4" x14ac:dyDescent="0.25">
      <c r="B53" s="36"/>
      <c r="C53" s="37"/>
      <c r="D53" s="38"/>
    </row>
  </sheetData>
  <mergeCells count="2">
    <mergeCell ref="B7:D7"/>
    <mergeCell ref="B8:D8"/>
  </mergeCells>
  <pageMargins left="0.2" right="0.2" top="0.25" bottom="0.5" header="0.3" footer="0.3"/>
  <pageSetup scale="79" orientation="portrait" r:id="rId1"/>
  <headerFooter>
    <oddFooter>&amp;L&amp;A&amp;CPage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3" ma:contentTypeDescription="Create a new document." ma:contentTypeScope="" ma:versionID="3cae7dd331f29314955d5c9c0ecadbc3">
  <xsd:schema xmlns:xsd="http://www.w3.org/2001/XMLSchema" xmlns:xs="http://www.w3.org/2001/XMLSchema" xmlns:p="http://schemas.microsoft.com/office/2006/metadata/properties" xmlns:ns2="45c2bb3e-301a-4cf2-b38f-bbd867faa639" targetNamespace="http://schemas.microsoft.com/office/2006/metadata/properties" ma:root="true" ma:fieldsID="517e5126899d08680a73df956d311e79"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5783B4-50FB-4CC7-81C0-1CE57FF4AA4B}">
  <ds:schemaRefs>
    <ds:schemaRef ds:uri="http://schemas.microsoft.com/sharepoint/v3/contenttype/forms"/>
  </ds:schemaRefs>
</ds:datastoreItem>
</file>

<file path=customXml/itemProps2.xml><?xml version="1.0" encoding="utf-8"?>
<ds:datastoreItem xmlns:ds="http://schemas.openxmlformats.org/officeDocument/2006/customXml" ds:itemID="{FAB54F65-8E09-4FD3-A841-7D16F0FD1F83}">
  <ds:schemaRefs>
    <ds:schemaRef ds:uri="http://schemas.microsoft.com/office/infopath/2007/PartnerControls"/>
    <ds:schemaRef ds:uri="http://purl.org/dc/elements/1.1/"/>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terms/"/>
    <ds:schemaRef ds:uri="45c2bb3e-301a-4cf2-b38f-bbd867faa639"/>
  </ds:schemaRefs>
</ds:datastoreItem>
</file>

<file path=customXml/itemProps3.xml><?xml version="1.0" encoding="utf-8"?>
<ds:datastoreItem xmlns:ds="http://schemas.openxmlformats.org/officeDocument/2006/customXml" ds:itemID="{2807B973-31C0-4F75-8B77-B204BF7F63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Rate History</vt:lpstr>
      <vt:lpstr>INPUT</vt:lpstr>
      <vt:lpstr>Instructions &amp; Info</vt:lpstr>
      <vt:lpstr>REPRICING FILE</vt:lpstr>
      <vt:lpstr>TF 1.0 GENERAL Q</vt:lpstr>
      <vt:lpstr>TF 1.0 VIS Q</vt:lpstr>
      <vt:lpstr>TF 2.0 VIS GEO</vt:lpstr>
      <vt:lpstr>TF 3.0 VIS by County</vt:lpstr>
      <vt:lpstr>TF 4.0 VIS Top Providers</vt:lpstr>
      <vt:lpstr>TF 5.0 VIS Plan Design</vt:lpstr>
      <vt:lpstr>TF 6.0 VIS Retail Chains</vt:lpstr>
      <vt:lpstr>TF 11.0 Deviations</vt:lpstr>
      <vt:lpstr>TF 12.0 Key Diff</vt:lpstr>
      <vt:lpstr>TF 13.0 REF</vt:lpstr>
      <vt:lpstr>INPUT!Print_Area</vt:lpstr>
      <vt:lpstr>'Instructions &amp; Info'!Print_Area</vt:lpstr>
      <vt:lpstr>'REPRICING FILE'!Print_Area</vt:lpstr>
      <vt:lpstr>'TF 1.0 GENERAL Q'!Print_Area</vt:lpstr>
      <vt:lpstr>'TF 1.0 VIS Q'!Print_Area</vt:lpstr>
      <vt:lpstr>'TF 13.0 REF'!Print_Area</vt:lpstr>
      <vt:lpstr>'TF 2.0 VIS GEO'!Print_Area</vt:lpstr>
      <vt:lpstr>'TF 3.0 VIS by County'!Print_Area</vt:lpstr>
      <vt:lpstr>'TF 4.0 VIS Top Providers'!Print_Area</vt:lpstr>
      <vt:lpstr>'TF 1.0 GENERAL Q'!Print_Titles</vt:lpstr>
      <vt:lpstr>'TF 1.0 VIS Q'!Print_Titles</vt:lpstr>
      <vt:lpstr>'TF 4.0 VIS Top Providers'!Print_Titles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Liz Gardner</cp:lastModifiedBy>
  <cp:revision/>
  <dcterms:created xsi:type="dcterms:W3CDTF">2024-09-01T20:30:41Z</dcterms:created>
  <dcterms:modified xsi:type="dcterms:W3CDTF">2026-09-10T14:00:39Z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